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rmatica\BUL\PianoSanità\ReteFSE\ConnFSE2023\Proroga\"/>
    </mc:Choice>
  </mc:AlternateContent>
  <bookViews>
    <workbookView xWindow="0" yWindow="0" windowWidth="28800" windowHeight="14260"/>
  </bookViews>
  <sheets>
    <sheet name="Sheet1" sheetId="1" r:id="rId1"/>
  </sheets>
  <definedNames>
    <definedName name="_xlnm._FilterDatabase" localSheetId="0" hidden="1">Sheet1!$B$2:$S$59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S61" i="1"/>
  <c r="S60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3" i="1"/>
  <c r="R3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5" i="1"/>
  <c r="K4" i="1"/>
  <c r="K3" i="1"/>
  <c r="L52" i="1"/>
  <c r="L41" i="1"/>
  <c r="L40" i="1"/>
  <c r="L39" i="1"/>
  <c r="L33" i="1"/>
  <c r="L32" i="1"/>
  <c r="L31" i="1"/>
  <c r="L24" i="1"/>
  <c r="L23" i="1"/>
  <c r="L19" i="1"/>
  <c r="L14" i="1"/>
  <c r="L13" i="1"/>
  <c r="L59" i="1"/>
  <c r="L58" i="1"/>
  <c r="L57" i="1"/>
  <c r="L56" i="1"/>
  <c r="L55" i="1"/>
  <c r="L54" i="1"/>
  <c r="L53" i="1"/>
  <c r="L51" i="1"/>
  <c r="L50" i="1"/>
  <c r="L49" i="1"/>
  <c r="L48" i="1"/>
  <c r="L47" i="1"/>
  <c r="L46" i="1"/>
  <c r="L45" i="1"/>
  <c r="L44" i="1"/>
  <c r="L43" i="1"/>
  <c r="L42" i="1"/>
  <c r="L38" i="1"/>
  <c r="L37" i="1"/>
  <c r="L36" i="1"/>
  <c r="L35" i="1"/>
  <c r="L34" i="1"/>
  <c r="L30" i="1"/>
  <c r="L29" i="1"/>
  <c r="L28" i="1"/>
  <c r="L27" i="1"/>
  <c r="L26" i="1"/>
  <c r="L25" i="1"/>
  <c r="L22" i="1"/>
  <c r="L20" i="1"/>
  <c r="L18" i="1"/>
  <c r="L17" i="1"/>
  <c r="L16" i="1"/>
  <c r="L15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<sst xmlns="http://schemas.openxmlformats.org/spreadsheetml/2006/main" count="404" uniqueCount="143">
  <si>
    <t>Ancona</t>
  </si>
  <si>
    <t>AN</t>
  </si>
  <si>
    <t>PIAZZALE Cinelli,1</t>
  </si>
  <si>
    <t>Pesaro</t>
  </si>
  <si>
    <t>VIA Via Vittorio Veneto 2,2</t>
  </si>
  <si>
    <t>Fano</t>
  </si>
  <si>
    <t>VIA Lombroso,37</t>
  </si>
  <si>
    <t>VIA Nanterre,snc</t>
  </si>
  <si>
    <t>VIA Comandino,70</t>
  </si>
  <si>
    <t>Urbino</t>
  </si>
  <si>
    <t>VIA Lanciarini,5</t>
  </si>
  <si>
    <t>VIA Via Atanagi,66</t>
  </si>
  <si>
    <t>Cagli</t>
  </si>
  <si>
    <t>VIA Kennedy,22</t>
  </si>
  <si>
    <t>Fossombrone</t>
  </si>
  <si>
    <t>VIA G. Di Vittorio ,2</t>
  </si>
  <si>
    <t>Pergola</t>
  </si>
  <si>
    <t>VIA Bartolini,6</t>
  </si>
  <si>
    <t>Mondolfo</t>
  </si>
  <si>
    <t>VIA Contrada Mossa ,2</t>
  </si>
  <si>
    <t>Fermo</t>
  </si>
  <si>
    <t>AP</t>
  </si>
  <si>
    <t>VIA Cellini,1</t>
  </si>
  <si>
    <t>Senigallia</t>
  </si>
  <si>
    <t>VIA G.Marconi,1</t>
  </si>
  <si>
    <t>Arcevia</t>
  </si>
  <si>
    <t>VIA Dei Colli,52</t>
  </si>
  <si>
    <t>Jesi</t>
  </si>
  <si>
    <t>VIALE Della Carita`,11</t>
  </si>
  <si>
    <t>MC</t>
  </si>
  <si>
    <t>VIA M.Ferranti,51</t>
  </si>
  <si>
    <t>Cupramontana</t>
  </si>
  <si>
    <t>VIA Don Minzoni,16</t>
  </si>
  <si>
    <t>Filottrano</t>
  </si>
  <si>
    <t>Montecarotto</t>
  </si>
  <si>
    <t>VIA Stelluti Scala,26</t>
  </si>
  <si>
    <t>Fabriano</t>
  </si>
  <si>
    <t>VIA Marconi,1</t>
  </si>
  <si>
    <t>Sassoferrato</t>
  </si>
  <si>
    <t>VIA Rosselli,176</t>
  </si>
  <si>
    <t>Chiaravalle</t>
  </si>
  <si>
    <t>VIA San Francesco,1</t>
  </si>
  <si>
    <t>Loreto</t>
  </si>
  <si>
    <t>VIA Leopardi,15</t>
  </si>
  <si>
    <t>Osimo</t>
  </si>
  <si>
    <t>VIA Rosselli,11</t>
  </si>
  <si>
    <t>VIA Marinelli,3</t>
  </si>
  <si>
    <t>Camerano</t>
  </si>
  <si>
    <t>VIA XXV Aprile,61</t>
  </si>
  <si>
    <t>Castelfidardo</t>
  </si>
  <si>
    <t>VIA Via Ginevri,1</t>
  </si>
  <si>
    <t>PIAZZALE Andrea Da Recanati,2</t>
  </si>
  <si>
    <t>Recanati</t>
  </si>
  <si>
    <t>VIA Santa Lucia,2</t>
  </si>
  <si>
    <t>Macerata</t>
  </si>
  <si>
    <t>VIALE Della Repubblica,18</t>
  </si>
  <si>
    <t>Tolentino</t>
  </si>
  <si>
    <t>VIALE Italia,1</t>
  </si>
  <si>
    <t>Corridonia</t>
  </si>
  <si>
    <t>VIA Rimembranze,51</t>
  </si>
  <si>
    <t>Sarnano</t>
  </si>
  <si>
    <t>PIAZZALE Gioberti,1</t>
  </si>
  <si>
    <t>San Ginesio</t>
  </si>
  <si>
    <t>VIA G. Leopardi,snc</t>
  </si>
  <si>
    <t>Treia</t>
  </si>
  <si>
    <t>VIA Loc. Caselle,snc</t>
  </si>
  <si>
    <t>Camerino</t>
  </si>
  <si>
    <t>VIALE Europa,16</t>
  </si>
  <si>
    <t>Matelica</t>
  </si>
  <si>
    <t>VIA Del Glorioso,1</t>
  </si>
  <si>
    <t>VIA Murri,snc</t>
  </si>
  <si>
    <t>VIA Dell'ospedale,snc</t>
  </si>
  <si>
    <t>Montegiorgio</t>
  </si>
  <si>
    <t>VIA Porta Romana,snc</t>
  </si>
  <si>
    <t>VIA Della Misericordia,snc</t>
  </si>
  <si>
    <t>Porto San Giorgio</t>
  </si>
  <si>
    <t>VIA Santa Maria,snc</t>
  </si>
  <si>
    <t>Montegranaro</t>
  </si>
  <si>
    <t>VIA P. Marini,snc</t>
  </si>
  <si>
    <t>Petritoli</t>
  </si>
  <si>
    <t>VIA Della Montagnola,1</t>
  </si>
  <si>
    <t>VIA Silvio Pellico,68</t>
  </si>
  <si>
    <t>San Benedetto Del Tronto</t>
  </si>
  <si>
    <t>PIAZZALE Antognozzi,1</t>
  </si>
  <si>
    <t>Ripatransone</t>
  </si>
  <si>
    <t>VIA Degli Iris,1</t>
  </si>
  <si>
    <t>Ascoli Piceno</t>
  </si>
  <si>
    <t>VIA Via Agello,snc</t>
  </si>
  <si>
    <t>Amandola</t>
  </si>
  <si>
    <t>VIA Rua S.Emidio,snc</t>
  </si>
  <si>
    <t>VIA G. Garibaldi,3</t>
  </si>
  <si>
    <t>Offida</t>
  </si>
  <si>
    <t>#</t>
  </si>
  <si>
    <t>Indirizzo Sede</t>
  </si>
  <si>
    <t>Comune</t>
  </si>
  <si>
    <t>Provincia</t>
  </si>
  <si>
    <t>Profilo RTRM</t>
  </si>
  <si>
    <t>STDPO-10</t>
  </si>
  <si>
    <t>STDPO-8</t>
  </si>
  <si>
    <t>STDPO-7</t>
  </si>
  <si>
    <t>STDPO-9</t>
  </si>
  <si>
    <t>aggiornata</t>
  </si>
  <si>
    <t>stralciata</t>
  </si>
  <si>
    <t>Stato Realizzazione</t>
  </si>
  <si>
    <t>Una tantum offerta gara</t>
  </si>
  <si>
    <t>Canone Mensile offerta gara</t>
  </si>
  <si>
    <t>Canone Mensile rettificato</t>
  </si>
  <si>
    <t>data variazione</t>
  </si>
  <si>
    <t xml:space="preserve"> </t>
  </si>
  <si>
    <t>canone contratto precedente</t>
  </si>
  <si>
    <t>TGU FIBRA</t>
  </si>
  <si>
    <t>TGU Servizio</t>
  </si>
  <si>
    <t>Comunicazione Dismissione</t>
  </si>
  <si>
    <t>Prot. 410 del 13/01/2025</t>
  </si>
  <si>
    <t>Canone Riconosciuto FINO AL</t>
  </si>
  <si>
    <t>Prot. 3421 del 10/02/2025</t>
  </si>
  <si>
    <t>Cingoli</t>
  </si>
  <si>
    <t>San Severino Marche</t>
  </si>
  <si>
    <t>Falconara Marittima</t>
  </si>
  <si>
    <t>Civitanova Marche</t>
  </si>
  <si>
    <t>Sassocorvaro Auditore</t>
  </si>
  <si>
    <t>Sant'Elpidio A Mare</t>
  </si>
  <si>
    <t>Porto Sant'Elpidio</t>
  </si>
  <si>
    <t>VIA della Montagnola 81</t>
  </si>
  <si>
    <t>VIA Raffaello Sanzio,85</t>
  </si>
  <si>
    <t>PIAZZA Madre Teresa di Calcutta,snc</t>
  </si>
  <si>
    <t>VIA C.Colombo,106</t>
  </si>
  <si>
    <t>VIA Corridoni,11</t>
  </si>
  <si>
    <t>VIA Conca,71</t>
  </si>
  <si>
    <t>Montefiore dell'Aso</t>
  </si>
  <si>
    <t>Prot. 5783 del 11/03/2025</t>
  </si>
  <si>
    <t>Prot. 7705 del 03/04/2025</t>
  </si>
  <si>
    <t>attiva</t>
  </si>
  <si>
    <t>dismessa</t>
  </si>
  <si>
    <t>Prot. 9591 del 09/05/2025</t>
  </si>
  <si>
    <t>VIA San Francesco,18</t>
  </si>
  <si>
    <t>PU</t>
  </si>
  <si>
    <t>FM</t>
  </si>
  <si>
    <t>Prot. 10927 del 05/06/2025</t>
  </si>
  <si>
    <t>Stato Linea al 05/06/2025</t>
  </si>
  <si>
    <t>Proroga di 1 anno (12 mesi)</t>
  </si>
  <si>
    <t>Proroga di 1 anno (costo canone)</t>
  </si>
  <si>
    <t>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</si>
</sst>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0" xfId="0" applyNumberFormat="1" applyBorder="1"/>
    <xf numFmtId="4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 applyBorder="1"/>
    <xf numFmtId="0" fontId="0" fillId="0" borderId="0" xfId="0" applyFill="1"/>
    <xf numFmtId="1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Fill="1" applyBorder="1" applyAlignment="1">
      <alignment horizontal="center"/>
    </xf>
    <xf numFmtId="0" fontId="3" fillId="0" borderId="1" xfId="2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/>
    <xf numFmtId="44" fontId="0" fillId="0" borderId="1" xfId="1" applyFont="1" applyFill="1" applyBorder="1"/>
    <xf numFmtId="14" fontId="0" fillId="0" borderId="1" xfId="0" applyNumberFormat="1" applyFill="1" applyBorder="1" applyAlignment="1">
      <alignment horizontal="center"/>
    </xf>
    <xf numFmtId="44" fontId="0" fillId="0" borderId="1" xfId="0" applyNumberFormat="1" applyFill="1" applyBorder="1"/>
    <xf numFmtId="1" fontId="0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/>
    <xf numFmtId="0" fontId="0" fillId="0" borderId="1" xfId="0" applyNumberFormat="1" applyFont="1" applyFill="1" applyBorder="1"/>
    <xf numFmtId="44" fontId="0" fillId="0" borderId="1" xfId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44" fontId="2" fillId="2" borderId="1" xfId="1" applyFont="1" applyFill="1" applyBorder="1" applyAlignment="1">
      <alignment horizontal="center" vertical="center" wrapText="1"/>
    </xf>
    <xf numFmtId="44" fontId="0" fillId="0" borderId="0" xfId="1" applyFont="1"/>
    <xf numFmtId="1" fontId="0" fillId="0" borderId="0" xfId="0" quotePrefix="1" applyNumberFormat="1"/>
    <xf numFmtId="44" fontId="0" fillId="0" borderId="1" xfId="1" applyFont="1" applyBorder="1"/>
    <xf numFmtId="44" fontId="2" fillId="0" borderId="1" xfId="1" applyFont="1" applyBorder="1"/>
  </cellXfs>
  <cellStyles count="3">
    <cellStyle name="%" xfId="2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6"/>
  <sheetViews>
    <sheetView tabSelected="1" zoomScale="85" zoomScaleNormal="85" workbookViewId="0">
      <selection activeCell="L22" sqref="L22"/>
    </sheetView>
  </sheetViews>
  <sheetFormatPr defaultRowHeight="14.5" x14ac:dyDescent="0.35"/>
  <cols>
    <col min="1" max="1" width="3.453125" customWidth="1"/>
    <col min="2" max="2" width="7.26953125" style="1" bestFit="1" customWidth="1"/>
    <col min="3" max="3" width="27.81640625" customWidth="1"/>
    <col min="4" max="4" width="18.54296875" customWidth="1"/>
    <col min="5" max="5" width="9.26953125" customWidth="1"/>
    <col min="6" max="6" width="11.7265625" bestFit="1" customWidth="1"/>
    <col min="7" max="7" width="12.453125" bestFit="1" customWidth="1"/>
    <col min="8" max="8" width="15.453125" customWidth="1"/>
    <col min="9" max="9" width="17.26953125" style="1" customWidth="1"/>
    <col min="10" max="10" width="13.1796875" customWidth="1"/>
    <col min="11" max="11" width="12" customWidth="1"/>
    <col min="12" max="12" width="11.6328125" customWidth="1"/>
    <col min="13" max="13" width="13.81640625" style="14" customWidth="1"/>
    <col min="14" max="14" width="12.90625" style="14" customWidth="1"/>
    <col min="15" max="15" width="14.6328125" style="14" customWidth="1"/>
    <col min="16" max="16" width="24.6328125" style="27" customWidth="1"/>
    <col min="17" max="17" width="14" style="14" customWidth="1"/>
    <col min="18" max="18" width="16.54296875" style="14" customWidth="1"/>
    <col min="19" max="19" width="18.453125" style="30" customWidth="1"/>
  </cols>
  <sheetData>
    <row r="2" spans="2:19" ht="43.5" x14ac:dyDescent="0.35">
      <c r="B2" s="2" t="s">
        <v>92</v>
      </c>
      <c r="C2" s="2" t="s">
        <v>93</v>
      </c>
      <c r="D2" s="2" t="s">
        <v>94</v>
      </c>
      <c r="E2" s="2" t="s">
        <v>95</v>
      </c>
      <c r="F2" s="2" t="s">
        <v>96</v>
      </c>
      <c r="G2" s="4" t="s">
        <v>104</v>
      </c>
      <c r="H2" s="4" t="s">
        <v>105</v>
      </c>
      <c r="I2" s="2" t="s">
        <v>103</v>
      </c>
      <c r="J2" s="2" t="s">
        <v>107</v>
      </c>
      <c r="K2" s="4" t="s">
        <v>109</v>
      </c>
      <c r="L2" s="4" t="s">
        <v>106</v>
      </c>
      <c r="M2" s="13" t="s">
        <v>111</v>
      </c>
      <c r="N2" s="13" t="s">
        <v>110</v>
      </c>
      <c r="O2" s="13" t="s">
        <v>139</v>
      </c>
      <c r="P2" s="13" t="s">
        <v>112</v>
      </c>
      <c r="Q2" s="13" t="s">
        <v>114</v>
      </c>
      <c r="R2" s="13" t="s">
        <v>140</v>
      </c>
      <c r="S2" s="29" t="s">
        <v>141</v>
      </c>
    </row>
    <row r="3" spans="2:19" x14ac:dyDescent="0.35">
      <c r="B3" s="15">
        <v>1</v>
      </c>
      <c r="C3" s="16" t="s">
        <v>124</v>
      </c>
      <c r="D3" s="16" t="s">
        <v>0</v>
      </c>
      <c r="E3" s="17" t="s">
        <v>1</v>
      </c>
      <c r="F3" s="18" t="s">
        <v>97</v>
      </c>
      <c r="G3" s="19">
        <v>595.70000000000005</v>
      </c>
      <c r="H3" s="19">
        <v>1301.44</v>
      </c>
      <c r="I3" s="15" t="s">
        <v>101</v>
      </c>
      <c r="J3" s="20">
        <v>45175</v>
      </c>
      <c r="K3" s="25">
        <f>500000/12/57*2</f>
        <v>1461.9883040935672</v>
      </c>
      <c r="L3" s="21">
        <f>H3</f>
        <v>1301.44</v>
      </c>
      <c r="M3" s="22">
        <v>7113012088</v>
      </c>
      <c r="N3" s="22">
        <v>7113012081</v>
      </c>
      <c r="O3" s="26" t="s">
        <v>132</v>
      </c>
      <c r="P3" s="26"/>
      <c r="Q3" s="20"/>
      <c r="R3" s="28">
        <f>IF(P3="",12,"")</f>
        <v>12</v>
      </c>
      <c r="S3" s="25">
        <f>IF(P3="",L3*R3,"")</f>
        <v>15617.28</v>
      </c>
    </row>
    <row r="4" spans="2:19" x14ac:dyDescent="0.35">
      <c r="B4" s="15">
        <v>2</v>
      </c>
      <c r="C4" s="16" t="s">
        <v>124</v>
      </c>
      <c r="D4" s="16" t="s">
        <v>0</v>
      </c>
      <c r="E4" s="17" t="s">
        <v>1</v>
      </c>
      <c r="F4" s="18" t="s">
        <v>97</v>
      </c>
      <c r="G4" s="19">
        <v>595.70000000000005</v>
      </c>
      <c r="H4" s="19">
        <v>1301.44</v>
      </c>
      <c r="I4" s="15" t="s">
        <v>101</v>
      </c>
      <c r="J4" s="20">
        <v>45175</v>
      </c>
      <c r="K4" s="25">
        <f>500000/12/57*2</f>
        <v>1461.9883040935672</v>
      </c>
      <c r="L4" s="21">
        <f t="shared" ref="L4:L12" si="0">H4</f>
        <v>1301.44</v>
      </c>
      <c r="M4" s="22">
        <v>7113012087</v>
      </c>
      <c r="N4" s="22">
        <v>7113012080</v>
      </c>
      <c r="O4" s="26" t="s">
        <v>132</v>
      </c>
      <c r="P4" s="26"/>
      <c r="Q4" s="20"/>
      <c r="R4" s="28">
        <f t="shared" ref="R4:S59" si="1">IF(P4="",12,"")</f>
        <v>12</v>
      </c>
      <c r="S4" s="25">
        <f t="shared" ref="S4:S59" si="2">IF(P4="",L4*R4,"")</f>
        <v>15617.28</v>
      </c>
    </row>
    <row r="5" spans="2:19" x14ac:dyDescent="0.35">
      <c r="B5" s="15">
        <v>3</v>
      </c>
      <c r="C5" s="16" t="s">
        <v>128</v>
      </c>
      <c r="D5" s="16" t="s">
        <v>0</v>
      </c>
      <c r="E5" s="17" t="s">
        <v>1</v>
      </c>
      <c r="F5" s="18" t="s">
        <v>97</v>
      </c>
      <c r="G5" s="19">
        <v>259</v>
      </c>
      <c r="H5" s="19">
        <v>511.28</v>
      </c>
      <c r="I5" s="15" t="s">
        <v>101</v>
      </c>
      <c r="J5" s="20">
        <v>45182</v>
      </c>
      <c r="K5" s="25">
        <f>500000/12/57</f>
        <v>730.9941520467836</v>
      </c>
      <c r="L5" s="21">
        <f t="shared" si="0"/>
        <v>511.28</v>
      </c>
      <c r="M5" s="23">
        <v>7113012150</v>
      </c>
      <c r="N5" s="23">
        <v>7113012120</v>
      </c>
      <c r="O5" s="26" t="s">
        <v>132</v>
      </c>
      <c r="P5" s="26"/>
      <c r="Q5" s="20"/>
      <c r="R5" s="28">
        <f t="shared" si="1"/>
        <v>12</v>
      </c>
      <c r="S5" s="25">
        <f t="shared" si="2"/>
        <v>6135.36</v>
      </c>
    </row>
    <row r="6" spans="2:19" x14ac:dyDescent="0.35">
      <c r="B6" s="15">
        <v>4</v>
      </c>
      <c r="C6" s="16" t="s">
        <v>127</v>
      </c>
      <c r="D6" s="16" t="s">
        <v>0</v>
      </c>
      <c r="E6" s="17" t="s">
        <v>1</v>
      </c>
      <c r="F6" s="18" t="s">
        <v>98</v>
      </c>
      <c r="G6" s="19">
        <v>150.15</v>
      </c>
      <c r="H6" s="19">
        <v>400.53</v>
      </c>
      <c r="I6" s="15" t="s">
        <v>101</v>
      </c>
      <c r="J6" s="20">
        <v>45183</v>
      </c>
      <c r="K6" s="25">
        <f t="shared" ref="K6:K59" si="3">500000/12/57</f>
        <v>730.9941520467836</v>
      </c>
      <c r="L6" s="21">
        <f t="shared" si="0"/>
        <v>400.53</v>
      </c>
      <c r="M6" s="23">
        <v>7113012152</v>
      </c>
      <c r="N6" s="23">
        <v>7113012121</v>
      </c>
      <c r="O6" s="26" t="s">
        <v>133</v>
      </c>
      <c r="P6" s="26" t="s">
        <v>115</v>
      </c>
      <c r="Q6" s="20">
        <v>45708</v>
      </c>
      <c r="R6" s="28" t="str">
        <f t="shared" si="1"/>
        <v/>
      </c>
      <c r="S6" s="25" t="str">
        <f t="shared" si="2"/>
        <v/>
      </c>
    </row>
    <row r="7" spans="2:19" x14ac:dyDescent="0.35">
      <c r="B7" s="15">
        <v>5</v>
      </c>
      <c r="C7" s="16" t="s">
        <v>123</v>
      </c>
      <c r="D7" s="16" t="s">
        <v>0</v>
      </c>
      <c r="E7" s="17" t="s">
        <v>1</v>
      </c>
      <c r="F7" s="18" t="s">
        <v>97</v>
      </c>
      <c r="G7" s="19">
        <v>259</v>
      </c>
      <c r="H7" s="19">
        <v>511.28</v>
      </c>
      <c r="I7" s="15" t="s">
        <v>101</v>
      </c>
      <c r="J7" s="20">
        <v>45210</v>
      </c>
      <c r="K7" s="25">
        <f t="shared" si="3"/>
        <v>730.9941520467836</v>
      </c>
      <c r="L7" s="21">
        <f t="shared" si="0"/>
        <v>511.28</v>
      </c>
      <c r="M7" s="23">
        <v>7113012153</v>
      </c>
      <c r="N7" s="23">
        <v>7113012122</v>
      </c>
      <c r="O7" s="26" t="s">
        <v>132</v>
      </c>
      <c r="P7" s="26"/>
      <c r="Q7" s="20"/>
      <c r="R7" s="28">
        <f t="shared" si="1"/>
        <v>12</v>
      </c>
      <c r="S7" s="25">
        <f t="shared" si="2"/>
        <v>6135.36</v>
      </c>
    </row>
    <row r="8" spans="2:19" x14ac:dyDescent="0.35">
      <c r="B8" s="15">
        <v>6</v>
      </c>
      <c r="C8" s="16" t="s">
        <v>2</v>
      </c>
      <c r="D8" s="16" t="s">
        <v>3</v>
      </c>
      <c r="E8" s="17" t="s">
        <v>136</v>
      </c>
      <c r="F8" s="18" t="s">
        <v>97</v>
      </c>
      <c r="G8" s="19">
        <v>259</v>
      </c>
      <c r="H8" s="19">
        <v>511.28</v>
      </c>
      <c r="I8" s="15" t="s">
        <v>101</v>
      </c>
      <c r="J8" s="20">
        <v>45224</v>
      </c>
      <c r="K8" s="25">
        <f t="shared" si="3"/>
        <v>730.9941520467836</v>
      </c>
      <c r="L8" s="21">
        <f t="shared" si="0"/>
        <v>511.28</v>
      </c>
      <c r="M8" s="23">
        <v>72113047336</v>
      </c>
      <c r="N8" s="23">
        <v>72113047314</v>
      </c>
      <c r="O8" s="26" t="s">
        <v>133</v>
      </c>
      <c r="P8" s="20" t="s">
        <v>113</v>
      </c>
      <c r="Q8" s="20">
        <v>45677</v>
      </c>
      <c r="R8" s="28" t="str">
        <f t="shared" si="1"/>
        <v/>
      </c>
      <c r="S8" s="25" t="str">
        <f t="shared" si="2"/>
        <v/>
      </c>
    </row>
    <row r="9" spans="2:19" x14ac:dyDescent="0.35">
      <c r="B9" s="15">
        <v>7</v>
      </c>
      <c r="C9" s="16" t="s">
        <v>4</v>
      </c>
      <c r="D9" s="16" t="s">
        <v>5</v>
      </c>
      <c r="E9" s="17" t="s">
        <v>136</v>
      </c>
      <c r="F9" s="18" t="s">
        <v>97</v>
      </c>
      <c r="G9" s="19">
        <v>259</v>
      </c>
      <c r="H9" s="19">
        <v>511.28</v>
      </c>
      <c r="I9" s="15" t="s">
        <v>101</v>
      </c>
      <c r="J9" s="20">
        <v>45210</v>
      </c>
      <c r="K9" s="25">
        <f t="shared" si="3"/>
        <v>730.9941520467836</v>
      </c>
      <c r="L9" s="21">
        <f t="shared" si="0"/>
        <v>511.28</v>
      </c>
      <c r="M9" s="24">
        <v>72113047337</v>
      </c>
      <c r="N9" s="24">
        <v>72113047315</v>
      </c>
      <c r="O9" s="26" t="s">
        <v>133</v>
      </c>
      <c r="P9" s="20" t="s">
        <v>113</v>
      </c>
      <c r="Q9" s="20">
        <v>45677</v>
      </c>
      <c r="R9" s="28" t="str">
        <f t="shared" si="1"/>
        <v/>
      </c>
      <c r="S9" s="25" t="str">
        <f t="shared" si="2"/>
        <v/>
      </c>
    </row>
    <row r="10" spans="2:19" x14ac:dyDescent="0.35">
      <c r="B10" s="15">
        <v>8</v>
      </c>
      <c r="C10" s="16" t="s">
        <v>6</v>
      </c>
      <c r="D10" s="16" t="s">
        <v>3</v>
      </c>
      <c r="E10" s="17" t="s">
        <v>136</v>
      </c>
      <c r="F10" s="18" t="s">
        <v>97</v>
      </c>
      <c r="G10" s="19">
        <v>259</v>
      </c>
      <c r="H10" s="19">
        <v>511.28</v>
      </c>
      <c r="I10" s="15" t="s">
        <v>101</v>
      </c>
      <c r="J10" s="20">
        <v>45211</v>
      </c>
      <c r="K10" s="25">
        <f t="shared" si="3"/>
        <v>730.9941520467836</v>
      </c>
      <c r="L10" s="21">
        <f t="shared" si="0"/>
        <v>511.28</v>
      </c>
      <c r="M10" s="24">
        <v>72113047338</v>
      </c>
      <c r="N10" s="24">
        <v>72113047318</v>
      </c>
      <c r="O10" s="26" t="s">
        <v>133</v>
      </c>
      <c r="P10" s="26" t="s">
        <v>131</v>
      </c>
      <c r="Q10" s="20">
        <v>45767</v>
      </c>
      <c r="R10" s="28" t="str">
        <f t="shared" si="1"/>
        <v/>
      </c>
      <c r="S10" s="25" t="str">
        <f t="shared" si="2"/>
        <v/>
      </c>
    </row>
    <row r="11" spans="2:19" x14ac:dyDescent="0.35">
      <c r="B11" s="15">
        <v>9</v>
      </c>
      <c r="C11" s="16" t="s">
        <v>7</v>
      </c>
      <c r="D11" s="16" t="s">
        <v>3</v>
      </c>
      <c r="E11" s="17" t="s">
        <v>136</v>
      </c>
      <c r="F11" s="18" t="s">
        <v>99</v>
      </c>
      <c r="G11" s="19">
        <v>141.69999999999999</v>
      </c>
      <c r="H11" s="19">
        <v>392.1</v>
      </c>
      <c r="I11" s="15" t="s">
        <v>101</v>
      </c>
      <c r="J11" s="20">
        <v>45208</v>
      </c>
      <c r="K11" s="25">
        <f t="shared" si="3"/>
        <v>730.9941520467836</v>
      </c>
      <c r="L11" s="21">
        <f t="shared" si="0"/>
        <v>392.1</v>
      </c>
      <c r="M11" s="24">
        <v>72113047340</v>
      </c>
      <c r="N11" s="24">
        <v>72113047319</v>
      </c>
      <c r="O11" s="26" t="s">
        <v>133</v>
      </c>
      <c r="P11" s="20" t="s">
        <v>113</v>
      </c>
      <c r="Q11" s="20">
        <v>45677</v>
      </c>
      <c r="R11" s="28" t="str">
        <f t="shared" si="1"/>
        <v/>
      </c>
      <c r="S11" s="25" t="str">
        <f t="shared" si="2"/>
        <v/>
      </c>
    </row>
    <row r="12" spans="2:19" x14ac:dyDescent="0.35">
      <c r="B12" s="15">
        <v>10</v>
      </c>
      <c r="C12" s="16" t="s">
        <v>8</v>
      </c>
      <c r="D12" s="16" t="s">
        <v>9</v>
      </c>
      <c r="E12" s="17" t="s">
        <v>136</v>
      </c>
      <c r="F12" s="18" t="s">
        <v>97</v>
      </c>
      <c r="G12" s="19">
        <v>259</v>
      </c>
      <c r="H12" s="19">
        <v>511.28</v>
      </c>
      <c r="I12" s="15" t="s">
        <v>101</v>
      </c>
      <c r="J12" s="20">
        <v>45217</v>
      </c>
      <c r="K12" s="25">
        <f t="shared" si="3"/>
        <v>730.9941520467836</v>
      </c>
      <c r="L12" s="21">
        <f t="shared" si="0"/>
        <v>511.28</v>
      </c>
      <c r="M12" s="24">
        <v>72213342107</v>
      </c>
      <c r="N12" s="24">
        <v>72213342104</v>
      </c>
      <c r="O12" s="26" t="s">
        <v>133</v>
      </c>
      <c r="P12" s="26" t="s">
        <v>131</v>
      </c>
      <c r="Q12" s="20">
        <v>45767</v>
      </c>
      <c r="R12" s="28" t="str">
        <f t="shared" si="1"/>
        <v/>
      </c>
      <c r="S12" s="25" t="str">
        <f t="shared" si="2"/>
        <v/>
      </c>
    </row>
    <row r="13" spans="2:19" x14ac:dyDescent="0.35">
      <c r="B13" s="15">
        <v>11</v>
      </c>
      <c r="C13" s="16" t="s">
        <v>10</v>
      </c>
      <c r="D13" s="16" t="s">
        <v>120</v>
      </c>
      <c r="E13" s="17" t="s">
        <v>136</v>
      </c>
      <c r="F13" s="18" t="s">
        <v>99</v>
      </c>
      <c r="G13" s="19">
        <v>141.69999999999999</v>
      </c>
      <c r="H13" s="19">
        <v>392.1</v>
      </c>
      <c r="I13" s="15" t="s">
        <v>102</v>
      </c>
      <c r="J13" s="15"/>
      <c r="K13" s="25">
        <f t="shared" si="3"/>
        <v>730.9941520467836</v>
      </c>
      <c r="L13" s="21">
        <f>H13*0.95</f>
        <v>372.495</v>
      </c>
      <c r="M13" s="24">
        <v>72213342108</v>
      </c>
      <c r="N13" s="24">
        <v>72213342105</v>
      </c>
      <c r="O13" s="26" t="s">
        <v>133</v>
      </c>
      <c r="P13" s="26" t="s">
        <v>115</v>
      </c>
      <c r="Q13" s="20">
        <v>45708</v>
      </c>
      <c r="R13" s="28" t="str">
        <f t="shared" si="1"/>
        <v/>
      </c>
      <c r="S13" s="25" t="str">
        <f t="shared" si="2"/>
        <v/>
      </c>
    </row>
    <row r="14" spans="2:19" x14ac:dyDescent="0.35">
      <c r="B14" s="15">
        <v>12</v>
      </c>
      <c r="C14" s="16" t="s">
        <v>11</v>
      </c>
      <c r="D14" s="16" t="s">
        <v>12</v>
      </c>
      <c r="E14" s="17" t="s">
        <v>136</v>
      </c>
      <c r="F14" s="18" t="s">
        <v>98</v>
      </c>
      <c r="G14" s="19">
        <v>150.15</v>
      </c>
      <c r="H14" s="19">
        <v>400.53</v>
      </c>
      <c r="I14" s="15" t="s">
        <v>102</v>
      </c>
      <c r="J14" s="15"/>
      <c r="K14" s="25">
        <f t="shared" si="3"/>
        <v>730.9941520467836</v>
      </c>
      <c r="L14" s="21">
        <f>H14*0.95</f>
        <v>380.50349999999997</v>
      </c>
      <c r="M14" s="24">
        <v>72113046925</v>
      </c>
      <c r="N14" s="24">
        <v>72113046903</v>
      </c>
      <c r="O14" s="26" t="s">
        <v>133</v>
      </c>
      <c r="P14" s="26" t="s">
        <v>115</v>
      </c>
      <c r="Q14" s="20">
        <v>45708</v>
      </c>
      <c r="R14" s="28" t="str">
        <f t="shared" si="1"/>
        <v/>
      </c>
      <c r="S14" s="25" t="str">
        <f t="shared" si="2"/>
        <v/>
      </c>
    </row>
    <row r="15" spans="2:19" x14ac:dyDescent="0.35">
      <c r="B15" s="15">
        <v>13</v>
      </c>
      <c r="C15" s="16" t="s">
        <v>13</v>
      </c>
      <c r="D15" s="16" t="s">
        <v>14</v>
      </c>
      <c r="E15" s="17" t="s">
        <v>136</v>
      </c>
      <c r="F15" s="18" t="s">
        <v>100</v>
      </c>
      <c r="G15" s="19">
        <v>201.5</v>
      </c>
      <c r="H15" s="19">
        <v>450.23</v>
      </c>
      <c r="I15" s="15" t="s">
        <v>101</v>
      </c>
      <c r="J15" s="20">
        <v>45203</v>
      </c>
      <c r="K15" s="25">
        <f t="shared" si="3"/>
        <v>730.9941520467836</v>
      </c>
      <c r="L15" s="21">
        <f t="shared" ref="L15:L18" si="4">H15</f>
        <v>450.23</v>
      </c>
      <c r="M15" s="24">
        <v>72113047341</v>
      </c>
      <c r="N15" s="24">
        <v>72113047321</v>
      </c>
      <c r="O15" s="26" t="s">
        <v>133</v>
      </c>
      <c r="P15" s="26" t="s">
        <v>131</v>
      </c>
      <c r="Q15" s="20">
        <v>45767</v>
      </c>
      <c r="R15" s="28" t="str">
        <f t="shared" si="1"/>
        <v/>
      </c>
      <c r="S15" s="25" t="str">
        <f t="shared" si="2"/>
        <v/>
      </c>
    </row>
    <row r="16" spans="2:19" x14ac:dyDescent="0.35">
      <c r="B16" s="15">
        <v>14</v>
      </c>
      <c r="C16" s="16" t="s">
        <v>15</v>
      </c>
      <c r="D16" s="16" t="s">
        <v>16</v>
      </c>
      <c r="E16" s="17" t="s">
        <v>136</v>
      </c>
      <c r="F16" s="18" t="s">
        <v>100</v>
      </c>
      <c r="G16" s="19">
        <v>201.5</v>
      </c>
      <c r="H16" s="19">
        <v>450.23</v>
      </c>
      <c r="I16" s="15" t="s">
        <v>101</v>
      </c>
      <c r="J16" s="20">
        <v>45203</v>
      </c>
      <c r="K16" s="25">
        <f t="shared" si="3"/>
        <v>730.9941520467836</v>
      </c>
      <c r="L16" s="21">
        <f t="shared" si="4"/>
        <v>450.23</v>
      </c>
      <c r="M16" s="24">
        <v>72113046926</v>
      </c>
      <c r="N16" s="24">
        <v>72113046906</v>
      </c>
      <c r="O16" s="26" t="s">
        <v>133</v>
      </c>
      <c r="P16" s="26" t="s">
        <v>130</v>
      </c>
      <c r="Q16" s="20">
        <v>45736</v>
      </c>
      <c r="R16" s="28" t="str">
        <f t="shared" si="1"/>
        <v/>
      </c>
      <c r="S16" s="25" t="str">
        <f t="shared" si="2"/>
        <v/>
      </c>
    </row>
    <row r="17" spans="2:19" x14ac:dyDescent="0.35">
      <c r="B17" s="15">
        <v>15</v>
      </c>
      <c r="C17" s="16" t="s">
        <v>17</v>
      </c>
      <c r="D17" s="16" t="s">
        <v>18</v>
      </c>
      <c r="E17" s="17" t="s">
        <v>136</v>
      </c>
      <c r="F17" s="18" t="s">
        <v>99</v>
      </c>
      <c r="G17" s="19">
        <v>141.69999999999999</v>
      </c>
      <c r="H17" s="19">
        <v>392.1</v>
      </c>
      <c r="I17" s="15" t="s">
        <v>101</v>
      </c>
      <c r="J17" s="20">
        <v>45215</v>
      </c>
      <c r="K17" s="25">
        <f t="shared" si="3"/>
        <v>730.9941520467836</v>
      </c>
      <c r="L17" s="21">
        <f t="shared" si="4"/>
        <v>392.1</v>
      </c>
      <c r="M17" s="24">
        <v>72113047342</v>
      </c>
      <c r="N17" s="24">
        <v>72113047322</v>
      </c>
      <c r="O17" s="26" t="s">
        <v>133</v>
      </c>
      <c r="P17" s="26" t="s">
        <v>115</v>
      </c>
      <c r="Q17" s="20">
        <v>45708</v>
      </c>
      <c r="R17" s="28" t="str">
        <f t="shared" si="1"/>
        <v/>
      </c>
      <c r="S17" s="25" t="str">
        <f t="shared" si="2"/>
        <v/>
      </c>
    </row>
    <row r="18" spans="2:19" x14ac:dyDescent="0.35">
      <c r="B18" s="15">
        <v>16</v>
      </c>
      <c r="C18" s="16" t="s">
        <v>19</v>
      </c>
      <c r="D18" s="16" t="s">
        <v>20</v>
      </c>
      <c r="E18" s="17" t="s">
        <v>137</v>
      </c>
      <c r="F18" s="18" t="s">
        <v>99</v>
      </c>
      <c r="G18" s="19">
        <v>141.69999999999999</v>
      </c>
      <c r="H18" s="19">
        <v>392.1</v>
      </c>
      <c r="I18" s="15" t="s">
        <v>101</v>
      </c>
      <c r="J18" s="20">
        <v>45208</v>
      </c>
      <c r="K18" s="25">
        <f t="shared" si="3"/>
        <v>730.9941520467836</v>
      </c>
      <c r="L18" s="21">
        <f t="shared" si="4"/>
        <v>392.1</v>
      </c>
      <c r="M18" s="24">
        <v>73413514258</v>
      </c>
      <c r="N18" s="24">
        <v>73413514239</v>
      </c>
      <c r="O18" s="26" t="s">
        <v>132</v>
      </c>
      <c r="P18" s="26"/>
      <c r="Q18" s="20"/>
      <c r="R18" s="28">
        <f t="shared" si="1"/>
        <v>12</v>
      </c>
      <c r="S18" s="25">
        <f t="shared" si="2"/>
        <v>4705.2000000000007</v>
      </c>
    </row>
    <row r="19" spans="2:19" x14ac:dyDescent="0.35">
      <c r="B19" s="15">
        <v>17</v>
      </c>
      <c r="C19" s="16" t="s">
        <v>22</v>
      </c>
      <c r="D19" s="16" t="s">
        <v>23</v>
      </c>
      <c r="E19" s="17" t="s">
        <v>1</v>
      </c>
      <c r="F19" s="18" t="s">
        <v>97</v>
      </c>
      <c r="G19" s="19">
        <v>259</v>
      </c>
      <c r="H19" s="19">
        <v>511.28</v>
      </c>
      <c r="I19" s="15" t="s">
        <v>102</v>
      </c>
      <c r="J19" s="15"/>
      <c r="K19" s="25">
        <f t="shared" si="3"/>
        <v>730.9941520467836</v>
      </c>
      <c r="L19" s="21">
        <f>H19*0.95</f>
        <v>485.71599999999995</v>
      </c>
      <c r="M19" s="24">
        <v>7113012157</v>
      </c>
      <c r="N19" s="24">
        <v>7113012124</v>
      </c>
      <c r="O19" s="26" t="s">
        <v>133</v>
      </c>
      <c r="P19" s="20" t="s">
        <v>113</v>
      </c>
      <c r="Q19" s="20">
        <v>45677</v>
      </c>
      <c r="R19" s="28" t="str">
        <f t="shared" si="1"/>
        <v/>
      </c>
      <c r="S19" s="25" t="str">
        <f t="shared" si="2"/>
        <v/>
      </c>
    </row>
    <row r="20" spans="2:19" x14ac:dyDescent="0.35">
      <c r="B20" s="15">
        <v>18</v>
      </c>
      <c r="C20" s="16" t="s">
        <v>24</v>
      </c>
      <c r="D20" s="16" t="s">
        <v>25</v>
      </c>
      <c r="E20" s="17" t="s">
        <v>1</v>
      </c>
      <c r="F20" s="18" t="s">
        <v>99</v>
      </c>
      <c r="G20" s="19">
        <v>141.69999999999999</v>
      </c>
      <c r="H20" s="19">
        <v>392.1</v>
      </c>
      <c r="I20" s="15" t="s">
        <v>101</v>
      </c>
      <c r="J20" s="20">
        <v>45208</v>
      </c>
      <c r="K20" s="25">
        <f t="shared" si="3"/>
        <v>730.9941520467836</v>
      </c>
      <c r="L20" s="21">
        <f>H20</f>
        <v>392.1</v>
      </c>
      <c r="M20" s="24">
        <v>73113514515</v>
      </c>
      <c r="N20" s="24">
        <v>73113514505</v>
      </c>
      <c r="O20" s="26" t="s">
        <v>132</v>
      </c>
      <c r="P20" s="26"/>
      <c r="Q20" s="20"/>
      <c r="R20" s="28">
        <f t="shared" si="1"/>
        <v>12</v>
      </c>
      <c r="S20" s="25">
        <f t="shared" si="2"/>
        <v>4705.2000000000007</v>
      </c>
    </row>
    <row r="21" spans="2:19" x14ac:dyDescent="0.35">
      <c r="B21" s="15">
        <v>19</v>
      </c>
      <c r="C21" s="16" t="s">
        <v>26</v>
      </c>
      <c r="D21" s="16" t="s">
        <v>27</v>
      </c>
      <c r="E21" s="17" t="s">
        <v>1</v>
      </c>
      <c r="F21" s="18" t="s">
        <v>97</v>
      </c>
      <c r="G21" s="19">
        <v>259</v>
      </c>
      <c r="H21" s="19">
        <v>511.28</v>
      </c>
      <c r="I21" s="15" t="s">
        <v>102</v>
      </c>
      <c r="J21" s="15"/>
      <c r="K21" s="25">
        <f t="shared" si="3"/>
        <v>730.9941520467836</v>
      </c>
      <c r="L21" s="21">
        <f>H21*0.95</f>
        <v>485.71599999999995</v>
      </c>
      <c r="M21" s="24">
        <v>73113514516</v>
      </c>
      <c r="N21" s="24">
        <v>73113514506</v>
      </c>
      <c r="O21" s="26" t="s">
        <v>133</v>
      </c>
      <c r="P21" s="20" t="s">
        <v>113</v>
      </c>
      <c r="Q21" s="20">
        <v>45677</v>
      </c>
      <c r="R21" s="28" t="str">
        <f t="shared" si="1"/>
        <v/>
      </c>
      <c r="S21" s="25" t="str">
        <f t="shared" si="2"/>
        <v/>
      </c>
    </row>
    <row r="22" spans="2:19" x14ac:dyDescent="0.35">
      <c r="B22" s="15">
        <v>20</v>
      </c>
      <c r="C22" s="16" t="s">
        <v>28</v>
      </c>
      <c r="D22" s="16" t="s">
        <v>116</v>
      </c>
      <c r="E22" s="17" t="s">
        <v>29</v>
      </c>
      <c r="F22" s="18" t="s">
        <v>97</v>
      </c>
      <c r="G22" s="19">
        <v>259</v>
      </c>
      <c r="H22" s="19">
        <v>511.28</v>
      </c>
      <c r="I22" s="15" t="s">
        <v>101</v>
      </c>
      <c r="J22" s="20">
        <v>45211</v>
      </c>
      <c r="K22" s="25">
        <f t="shared" si="3"/>
        <v>730.9941520467836</v>
      </c>
      <c r="L22" s="21">
        <f>H22</f>
        <v>511.28</v>
      </c>
      <c r="M22" s="24">
        <v>73313514667</v>
      </c>
      <c r="N22" s="24">
        <v>73313514640</v>
      </c>
      <c r="O22" s="26" t="s">
        <v>132</v>
      </c>
      <c r="P22" s="26"/>
      <c r="Q22" s="20"/>
      <c r="R22" s="28">
        <f t="shared" si="1"/>
        <v>12</v>
      </c>
      <c r="S22" s="25">
        <f t="shared" si="2"/>
        <v>6135.36</v>
      </c>
    </row>
    <row r="23" spans="2:19" x14ac:dyDescent="0.35">
      <c r="B23" s="15">
        <v>21</v>
      </c>
      <c r="C23" s="16" t="s">
        <v>30</v>
      </c>
      <c r="D23" s="16" t="s">
        <v>31</v>
      </c>
      <c r="E23" s="17" t="s">
        <v>1</v>
      </c>
      <c r="F23" s="18" t="s">
        <v>99</v>
      </c>
      <c r="G23" s="19">
        <v>141.69999999999999</v>
      </c>
      <c r="H23" s="19">
        <v>392.1</v>
      </c>
      <c r="I23" s="15" t="s">
        <v>102</v>
      </c>
      <c r="J23" s="15"/>
      <c r="K23" s="25">
        <f t="shared" si="3"/>
        <v>730.9941520467836</v>
      </c>
      <c r="L23" s="21">
        <f t="shared" ref="L23:L24" si="5">H23*0.95</f>
        <v>372.495</v>
      </c>
      <c r="M23" s="24">
        <v>73113514517</v>
      </c>
      <c r="N23" s="24">
        <v>73113514507</v>
      </c>
      <c r="O23" s="26" t="s">
        <v>133</v>
      </c>
      <c r="P23" s="26" t="s">
        <v>115</v>
      </c>
      <c r="Q23" s="20">
        <v>45708</v>
      </c>
      <c r="R23" s="28" t="str">
        <f t="shared" si="1"/>
        <v/>
      </c>
      <c r="S23" s="25" t="str">
        <f t="shared" si="2"/>
        <v/>
      </c>
    </row>
    <row r="24" spans="2:19" x14ac:dyDescent="0.35">
      <c r="B24" s="15">
        <v>22</v>
      </c>
      <c r="C24" s="16" t="s">
        <v>32</v>
      </c>
      <c r="D24" s="16" t="s">
        <v>33</v>
      </c>
      <c r="E24" s="17" t="s">
        <v>1</v>
      </c>
      <c r="F24" s="18" t="s">
        <v>99</v>
      </c>
      <c r="G24" s="19">
        <v>141.69999999999999</v>
      </c>
      <c r="H24" s="19">
        <v>392.1</v>
      </c>
      <c r="I24" s="15" t="s">
        <v>102</v>
      </c>
      <c r="J24" s="15"/>
      <c r="K24" s="25">
        <f t="shared" si="3"/>
        <v>730.9941520467836</v>
      </c>
      <c r="L24" s="21">
        <f t="shared" si="5"/>
        <v>372.495</v>
      </c>
      <c r="M24" s="24">
        <v>7113012158</v>
      </c>
      <c r="N24" s="24">
        <v>7113012130</v>
      </c>
      <c r="O24" s="26" t="s">
        <v>133</v>
      </c>
      <c r="P24" s="20" t="s">
        <v>113</v>
      </c>
      <c r="Q24" s="20">
        <v>45677</v>
      </c>
      <c r="R24" s="28" t="str">
        <f t="shared" si="1"/>
        <v/>
      </c>
      <c r="S24" s="25" t="str">
        <f t="shared" si="2"/>
        <v/>
      </c>
    </row>
    <row r="25" spans="2:19" x14ac:dyDescent="0.35">
      <c r="B25" s="15">
        <v>23</v>
      </c>
      <c r="C25" s="16" t="s">
        <v>135</v>
      </c>
      <c r="D25" s="16" t="s">
        <v>34</v>
      </c>
      <c r="E25" s="17" t="s">
        <v>1</v>
      </c>
      <c r="F25" s="18" t="s">
        <v>99</v>
      </c>
      <c r="G25" s="19">
        <v>141.69999999999999</v>
      </c>
      <c r="H25" s="19">
        <v>392.1</v>
      </c>
      <c r="I25" s="15" t="s">
        <v>101</v>
      </c>
      <c r="J25" s="20">
        <v>45203</v>
      </c>
      <c r="K25" s="25">
        <f t="shared" si="3"/>
        <v>730.9941520467836</v>
      </c>
      <c r="L25" s="21">
        <f t="shared" ref="L25:L30" si="6">H25</f>
        <v>392.1</v>
      </c>
      <c r="M25" s="24">
        <v>73113514518</v>
      </c>
      <c r="N25" s="24">
        <v>73113514508</v>
      </c>
      <c r="O25" s="26" t="s">
        <v>132</v>
      </c>
      <c r="P25" s="26"/>
      <c r="Q25" s="20"/>
      <c r="R25" s="28">
        <f t="shared" si="1"/>
        <v>12</v>
      </c>
      <c r="S25" s="25">
        <f t="shared" si="2"/>
        <v>4705.2000000000007</v>
      </c>
    </row>
    <row r="26" spans="2:19" x14ac:dyDescent="0.35">
      <c r="B26" s="15">
        <v>24</v>
      </c>
      <c r="C26" s="16" t="s">
        <v>35</v>
      </c>
      <c r="D26" s="16" t="s">
        <v>36</v>
      </c>
      <c r="E26" s="17" t="s">
        <v>1</v>
      </c>
      <c r="F26" s="18" t="s">
        <v>97</v>
      </c>
      <c r="G26" s="19">
        <v>259</v>
      </c>
      <c r="H26" s="19">
        <v>511.28</v>
      </c>
      <c r="I26" s="15" t="s">
        <v>101</v>
      </c>
      <c r="J26" s="20">
        <v>45230</v>
      </c>
      <c r="K26" s="25">
        <f t="shared" si="3"/>
        <v>730.9941520467836</v>
      </c>
      <c r="L26" s="21">
        <f t="shared" si="6"/>
        <v>511.28</v>
      </c>
      <c r="M26" s="24">
        <v>73213342048</v>
      </c>
      <c r="N26" s="24">
        <v>73213342044</v>
      </c>
      <c r="O26" s="26" t="s">
        <v>132</v>
      </c>
      <c r="P26" s="26"/>
      <c r="Q26" s="20"/>
      <c r="R26" s="28">
        <f t="shared" si="1"/>
        <v>12</v>
      </c>
      <c r="S26" s="25">
        <f t="shared" si="2"/>
        <v>6135.36</v>
      </c>
    </row>
    <row r="27" spans="2:19" x14ac:dyDescent="0.35">
      <c r="B27" s="15">
        <v>25</v>
      </c>
      <c r="C27" s="16" t="s">
        <v>37</v>
      </c>
      <c r="D27" s="16" t="s">
        <v>38</v>
      </c>
      <c r="E27" s="17" t="s">
        <v>1</v>
      </c>
      <c r="F27" s="18" t="s">
        <v>99</v>
      </c>
      <c r="G27" s="19">
        <v>141.69999999999999</v>
      </c>
      <c r="H27" s="19">
        <v>392.1</v>
      </c>
      <c r="I27" s="15" t="s">
        <v>101</v>
      </c>
      <c r="J27" s="20">
        <v>45203</v>
      </c>
      <c r="K27" s="25">
        <f t="shared" si="3"/>
        <v>730.9941520467836</v>
      </c>
      <c r="L27" s="21">
        <f t="shared" si="6"/>
        <v>392.1</v>
      </c>
      <c r="M27" s="24">
        <v>73213342115</v>
      </c>
      <c r="N27" s="24">
        <v>73213342112</v>
      </c>
      <c r="O27" s="26" t="s">
        <v>133</v>
      </c>
      <c r="P27" s="20" t="s">
        <v>113</v>
      </c>
      <c r="Q27" s="20">
        <v>45677</v>
      </c>
      <c r="R27" s="28" t="str">
        <f t="shared" si="1"/>
        <v/>
      </c>
      <c r="S27" s="25" t="str">
        <f t="shared" si="2"/>
        <v/>
      </c>
    </row>
    <row r="28" spans="2:19" x14ac:dyDescent="0.35">
      <c r="B28" s="15">
        <v>26</v>
      </c>
      <c r="C28" s="16" t="s">
        <v>39</v>
      </c>
      <c r="D28" s="16" t="s">
        <v>40</v>
      </c>
      <c r="E28" s="17" t="s">
        <v>1</v>
      </c>
      <c r="F28" s="18" t="s">
        <v>99</v>
      </c>
      <c r="G28" s="19">
        <v>141.69999999999999</v>
      </c>
      <c r="H28" s="19">
        <v>392.1</v>
      </c>
      <c r="I28" s="15" t="s">
        <v>101</v>
      </c>
      <c r="J28" s="20">
        <v>45203</v>
      </c>
      <c r="K28" s="25">
        <f t="shared" si="3"/>
        <v>730.9941520467836</v>
      </c>
      <c r="L28" s="21">
        <f t="shared" si="6"/>
        <v>392.1</v>
      </c>
      <c r="M28" s="24">
        <v>7113012160</v>
      </c>
      <c r="N28" s="24">
        <v>7113012133</v>
      </c>
      <c r="O28" s="26" t="s">
        <v>133</v>
      </c>
      <c r="P28" s="26" t="s">
        <v>115</v>
      </c>
      <c r="Q28" s="20">
        <v>45708</v>
      </c>
      <c r="R28" s="28" t="str">
        <f t="shared" si="1"/>
        <v/>
      </c>
      <c r="S28" s="25" t="str">
        <f t="shared" si="2"/>
        <v/>
      </c>
    </row>
    <row r="29" spans="2:19" x14ac:dyDescent="0.35">
      <c r="B29" s="15">
        <v>27</v>
      </c>
      <c r="C29" s="16" t="s">
        <v>41</v>
      </c>
      <c r="D29" s="16" t="s">
        <v>42</v>
      </c>
      <c r="E29" s="17" t="s">
        <v>1</v>
      </c>
      <c r="F29" s="18" t="s">
        <v>99</v>
      </c>
      <c r="G29" s="19">
        <v>141.69999999999999</v>
      </c>
      <c r="H29" s="19">
        <v>392.1</v>
      </c>
      <c r="I29" s="15" t="s">
        <v>101</v>
      </c>
      <c r="J29" s="20">
        <v>45203</v>
      </c>
      <c r="K29" s="25">
        <f t="shared" si="3"/>
        <v>730.9941520467836</v>
      </c>
      <c r="L29" s="21">
        <f t="shared" si="6"/>
        <v>392.1</v>
      </c>
      <c r="M29" s="24">
        <v>7113012164</v>
      </c>
      <c r="N29" s="24">
        <v>7113012134</v>
      </c>
      <c r="O29" s="26" t="s">
        <v>133</v>
      </c>
      <c r="P29" s="26" t="s">
        <v>134</v>
      </c>
      <c r="Q29" s="20">
        <v>45797</v>
      </c>
      <c r="R29" s="28" t="str">
        <f t="shared" si="1"/>
        <v/>
      </c>
      <c r="S29" s="25" t="str">
        <f t="shared" si="2"/>
        <v/>
      </c>
    </row>
    <row r="30" spans="2:19" x14ac:dyDescent="0.35">
      <c r="B30" s="15">
        <v>28</v>
      </c>
      <c r="C30" s="16" t="s">
        <v>43</v>
      </c>
      <c r="D30" s="16" t="s">
        <v>44</v>
      </c>
      <c r="E30" s="17" t="s">
        <v>1</v>
      </c>
      <c r="F30" s="18" t="s">
        <v>99</v>
      </c>
      <c r="G30" s="19">
        <v>141.69999999999999</v>
      </c>
      <c r="H30" s="19">
        <v>392.1</v>
      </c>
      <c r="I30" s="15" t="s">
        <v>101</v>
      </c>
      <c r="J30" s="20">
        <v>45203</v>
      </c>
      <c r="K30" s="25">
        <f t="shared" si="3"/>
        <v>730.9941520467836</v>
      </c>
      <c r="L30" s="21">
        <f t="shared" si="6"/>
        <v>392.1</v>
      </c>
      <c r="M30" s="24">
        <v>7113012165</v>
      </c>
      <c r="N30" s="24">
        <v>7113012135</v>
      </c>
      <c r="O30" s="26" t="s">
        <v>132</v>
      </c>
      <c r="P30" s="26"/>
      <c r="Q30" s="20"/>
      <c r="R30" s="28">
        <f t="shared" si="1"/>
        <v>12</v>
      </c>
      <c r="S30" s="25">
        <f t="shared" si="2"/>
        <v>4705.2000000000007</v>
      </c>
    </row>
    <row r="31" spans="2:19" x14ac:dyDescent="0.35">
      <c r="B31" s="15">
        <v>29</v>
      </c>
      <c r="C31" s="16" t="s">
        <v>126</v>
      </c>
      <c r="D31" s="16" t="s">
        <v>0</v>
      </c>
      <c r="E31" s="17" t="s">
        <v>1</v>
      </c>
      <c r="F31" s="18" t="s">
        <v>99</v>
      </c>
      <c r="G31" s="19">
        <v>141.69999999999999</v>
      </c>
      <c r="H31" s="19">
        <v>392.1</v>
      </c>
      <c r="I31" s="15" t="s">
        <v>102</v>
      </c>
      <c r="J31" s="15"/>
      <c r="K31" s="25">
        <f t="shared" si="3"/>
        <v>730.9941520467836</v>
      </c>
      <c r="L31" s="21">
        <f t="shared" ref="L31:L33" si="7">H31*0.95</f>
        <v>372.495</v>
      </c>
      <c r="M31" s="24">
        <v>7113012167</v>
      </c>
      <c r="N31" s="24">
        <v>7113012136</v>
      </c>
      <c r="O31" s="26" t="s">
        <v>132</v>
      </c>
      <c r="P31" s="26"/>
      <c r="Q31" s="20"/>
      <c r="R31" s="28">
        <f t="shared" si="1"/>
        <v>12</v>
      </c>
      <c r="S31" s="25">
        <f t="shared" si="2"/>
        <v>4469.9400000000005</v>
      </c>
    </row>
    <row r="32" spans="2:19" x14ac:dyDescent="0.35">
      <c r="B32" s="15">
        <v>30</v>
      </c>
      <c r="C32" s="16" t="s">
        <v>45</v>
      </c>
      <c r="D32" s="16" t="s">
        <v>118</v>
      </c>
      <c r="E32" s="17" t="s">
        <v>1</v>
      </c>
      <c r="F32" s="18" t="s">
        <v>99</v>
      </c>
      <c r="G32" s="19">
        <v>141.69999999999999</v>
      </c>
      <c r="H32" s="19">
        <v>392.1</v>
      </c>
      <c r="I32" s="15" t="s">
        <v>102</v>
      </c>
      <c r="J32" s="15" t="s">
        <v>108</v>
      </c>
      <c r="K32" s="25">
        <f t="shared" si="3"/>
        <v>730.9941520467836</v>
      </c>
      <c r="L32" s="21">
        <f t="shared" si="7"/>
        <v>372.495</v>
      </c>
      <c r="M32" s="24">
        <v>7113012168</v>
      </c>
      <c r="N32" s="24">
        <v>7113012137</v>
      </c>
      <c r="O32" s="26" t="s">
        <v>133</v>
      </c>
      <c r="P32" s="26" t="s">
        <v>115</v>
      </c>
      <c r="Q32" s="20">
        <v>45708</v>
      </c>
      <c r="R32" s="28" t="str">
        <f t="shared" si="1"/>
        <v/>
      </c>
      <c r="S32" s="25" t="str">
        <f t="shared" si="2"/>
        <v/>
      </c>
    </row>
    <row r="33" spans="2:19" x14ac:dyDescent="0.35">
      <c r="B33" s="15">
        <v>31</v>
      </c>
      <c r="C33" s="16" t="s">
        <v>46</v>
      </c>
      <c r="D33" s="16" t="s">
        <v>47</v>
      </c>
      <c r="E33" s="17" t="s">
        <v>1</v>
      </c>
      <c r="F33" s="18" t="s">
        <v>99</v>
      </c>
      <c r="G33" s="19">
        <v>141.69999999999999</v>
      </c>
      <c r="H33" s="19">
        <v>392.1</v>
      </c>
      <c r="I33" s="15" t="s">
        <v>102</v>
      </c>
      <c r="J33" s="15" t="s">
        <v>108</v>
      </c>
      <c r="K33" s="25">
        <f t="shared" si="3"/>
        <v>730.9941520467836</v>
      </c>
      <c r="L33" s="21">
        <f t="shared" si="7"/>
        <v>372.495</v>
      </c>
      <c r="M33" s="24">
        <v>7113012169</v>
      </c>
      <c r="N33" s="24">
        <v>7113012138</v>
      </c>
      <c r="O33" s="26" t="s">
        <v>133</v>
      </c>
      <c r="P33" s="26" t="s">
        <v>115</v>
      </c>
      <c r="Q33" s="20">
        <v>45708</v>
      </c>
      <c r="R33" s="28" t="str">
        <f t="shared" si="1"/>
        <v/>
      </c>
      <c r="S33" s="25" t="str">
        <f t="shared" si="2"/>
        <v/>
      </c>
    </row>
    <row r="34" spans="2:19" x14ac:dyDescent="0.35">
      <c r="B34" s="15">
        <v>32</v>
      </c>
      <c r="C34" s="16" t="s">
        <v>48</v>
      </c>
      <c r="D34" s="16" t="s">
        <v>49</v>
      </c>
      <c r="E34" s="17" t="s">
        <v>1</v>
      </c>
      <c r="F34" s="18" t="s">
        <v>99</v>
      </c>
      <c r="G34" s="19">
        <v>141.69999999999999</v>
      </c>
      <c r="H34" s="19">
        <v>392.1</v>
      </c>
      <c r="I34" s="15" t="s">
        <v>101</v>
      </c>
      <c r="J34" s="20">
        <v>45211</v>
      </c>
      <c r="K34" s="25">
        <f t="shared" si="3"/>
        <v>730.9941520467836</v>
      </c>
      <c r="L34" s="21">
        <f t="shared" ref="L34:L38" si="8">H34</f>
        <v>392.1</v>
      </c>
      <c r="M34" s="24">
        <v>7113012170</v>
      </c>
      <c r="N34" s="24">
        <v>7113012140</v>
      </c>
      <c r="O34" s="26" t="s">
        <v>133</v>
      </c>
      <c r="P34" s="26" t="s">
        <v>134</v>
      </c>
      <c r="Q34" s="20">
        <v>45797</v>
      </c>
      <c r="R34" s="28" t="str">
        <f t="shared" si="1"/>
        <v/>
      </c>
      <c r="S34" s="25" t="str">
        <f t="shared" si="2"/>
        <v/>
      </c>
    </row>
    <row r="35" spans="2:19" x14ac:dyDescent="0.35">
      <c r="B35" s="15">
        <v>33</v>
      </c>
      <c r="C35" s="16" t="s">
        <v>50</v>
      </c>
      <c r="D35" s="16" t="s">
        <v>119</v>
      </c>
      <c r="E35" s="17" t="s">
        <v>29</v>
      </c>
      <c r="F35" s="18" t="s">
        <v>97</v>
      </c>
      <c r="G35" s="19">
        <v>259</v>
      </c>
      <c r="H35" s="19">
        <v>511.28</v>
      </c>
      <c r="I35" s="15" t="s">
        <v>101</v>
      </c>
      <c r="J35" s="20">
        <v>45203</v>
      </c>
      <c r="K35" s="25">
        <f t="shared" si="3"/>
        <v>730.9941520467836</v>
      </c>
      <c r="L35" s="21">
        <f t="shared" si="8"/>
        <v>511.28</v>
      </c>
      <c r="M35" s="24">
        <v>73313514672</v>
      </c>
      <c r="N35" s="24">
        <v>73313514644</v>
      </c>
      <c r="O35" s="26" t="s">
        <v>132</v>
      </c>
      <c r="P35" s="26"/>
      <c r="Q35" s="20"/>
      <c r="R35" s="28">
        <f t="shared" si="1"/>
        <v>12</v>
      </c>
      <c r="S35" s="25">
        <f t="shared" si="2"/>
        <v>6135.36</v>
      </c>
    </row>
    <row r="36" spans="2:19" x14ac:dyDescent="0.35">
      <c r="B36" s="15">
        <v>34</v>
      </c>
      <c r="C36" s="16" t="s">
        <v>51</v>
      </c>
      <c r="D36" s="16" t="s">
        <v>52</v>
      </c>
      <c r="E36" s="17" t="s">
        <v>29</v>
      </c>
      <c r="F36" s="18" t="s">
        <v>99</v>
      </c>
      <c r="G36" s="19">
        <v>141.69999999999999</v>
      </c>
      <c r="H36" s="19">
        <v>392.1</v>
      </c>
      <c r="I36" s="15" t="s">
        <v>101</v>
      </c>
      <c r="J36" s="20">
        <v>45203</v>
      </c>
      <c r="K36" s="25">
        <f t="shared" si="3"/>
        <v>730.9941520467836</v>
      </c>
      <c r="L36" s="21">
        <f t="shared" si="8"/>
        <v>392.1</v>
      </c>
      <c r="M36" s="24">
        <v>7113012172</v>
      </c>
      <c r="N36" s="24">
        <v>7113012141</v>
      </c>
      <c r="O36" s="26" t="s">
        <v>133</v>
      </c>
      <c r="P36" s="26" t="s">
        <v>115</v>
      </c>
      <c r="Q36" s="20">
        <v>45708</v>
      </c>
      <c r="R36" s="28" t="str">
        <f t="shared" si="1"/>
        <v/>
      </c>
      <c r="S36" s="25" t="str">
        <f t="shared" si="2"/>
        <v/>
      </c>
    </row>
    <row r="37" spans="2:19" x14ac:dyDescent="0.35">
      <c r="B37" s="15">
        <v>35</v>
      </c>
      <c r="C37" s="16" t="s">
        <v>53</v>
      </c>
      <c r="D37" s="16" t="s">
        <v>54</v>
      </c>
      <c r="E37" s="17" t="s">
        <v>29</v>
      </c>
      <c r="F37" s="18" t="s">
        <v>97</v>
      </c>
      <c r="G37" s="19">
        <v>259</v>
      </c>
      <c r="H37" s="19">
        <v>511.28</v>
      </c>
      <c r="I37" s="15" t="s">
        <v>101</v>
      </c>
      <c r="J37" s="20">
        <v>45203</v>
      </c>
      <c r="K37" s="25">
        <f t="shared" si="3"/>
        <v>730.9941520467836</v>
      </c>
      <c r="L37" s="21">
        <f t="shared" si="8"/>
        <v>511.28</v>
      </c>
      <c r="M37" s="24">
        <v>73313514673</v>
      </c>
      <c r="N37" s="24">
        <v>73313514645</v>
      </c>
      <c r="O37" s="26" t="s">
        <v>133</v>
      </c>
      <c r="P37" s="26" t="s">
        <v>134</v>
      </c>
      <c r="Q37" s="20">
        <v>45797</v>
      </c>
      <c r="R37" s="28" t="str">
        <f t="shared" si="1"/>
        <v/>
      </c>
      <c r="S37" s="25" t="str">
        <f t="shared" si="2"/>
        <v/>
      </c>
    </row>
    <row r="38" spans="2:19" x14ac:dyDescent="0.35">
      <c r="B38" s="15">
        <v>36</v>
      </c>
      <c r="C38" s="16" t="s">
        <v>55</v>
      </c>
      <c r="D38" s="16" t="s">
        <v>56</v>
      </c>
      <c r="E38" s="17" t="s">
        <v>29</v>
      </c>
      <c r="F38" s="18" t="s">
        <v>99</v>
      </c>
      <c r="G38" s="19">
        <v>141.69999999999999</v>
      </c>
      <c r="H38" s="19">
        <v>392.1</v>
      </c>
      <c r="I38" s="15" t="s">
        <v>101</v>
      </c>
      <c r="J38" s="20">
        <v>45208</v>
      </c>
      <c r="K38" s="25">
        <f t="shared" si="3"/>
        <v>730.9941520467836</v>
      </c>
      <c r="L38" s="21">
        <f t="shared" si="8"/>
        <v>392.1</v>
      </c>
      <c r="M38" s="24">
        <v>73313514674</v>
      </c>
      <c r="N38" s="24">
        <v>73313514646</v>
      </c>
      <c r="O38" s="26" t="s">
        <v>133</v>
      </c>
      <c r="P38" s="20" t="s">
        <v>113</v>
      </c>
      <c r="Q38" s="20">
        <v>45677</v>
      </c>
      <c r="R38" s="28" t="str">
        <f t="shared" si="1"/>
        <v/>
      </c>
      <c r="S38" s="25" t="str">
        <f t="shared" si="2"/>
        <v/>
      </c>
    </row>
    <row r="39" spans="2:19" x14ac:dyDescent="0.35">
      <c r="B39" s="15">
        <v>37</v>
      </c>
      <c r="C39" s="16" t="s">
        <v>57</v>
      </c>
      <c r="D39" s="16" t="s">
        <v>58</v>
      </c>
      <c r="E39" s="17" t="s">
        <v>29</v>
      </c>
      <c r="F39" s="18" t="s">
        <v>99</v>
      </c>
      <c r="G39" s="19">
        <v>141.69999999999999</v>
      </c>
      <c r="H39" s="19">
        <v>392.1</v>
      </c>
      <c r="I39" s="15" t="s">
        <v>102</v>
      </c>
      <c r="J39" s="15"/>
      <c r="K39" s="25">
        <f t="shared" si="3"/>
        <v>730.9941520467836</v>
      </c>
      <c r="L39" s="21">
        <f t="shared" ref="L39:L41" si="9">H39*0.95</f>
        <v>372.495</v>
      </c>
      <c r="M39" s="24">
        <v>73313514675</v>
      </c>
      <c r="N39" s="24">
        <v>73313514647</v>
      </c>
      <c r="O39" s="26" t="s">
        <v>133</v>
      </c>
      <c r="P39" s="26" t="s">
        <v>115</v>
      </c>
      <c r="Q39" s="20">
        <v>45708</v>
      </c>
      <c r="R39" s="28" t="str">
        <f t="shared" si="1"/>
        <v/>
      </c>
      <c r="S39" s="25" t="str">
        <f t="shared" si="2"/>
        <v/>
      </c>
    </row>
    <row r="40" spans="2:19" x14ac:dyDescent="0.35">
      <c r="B40" s="15">
        <v>38</v>
      </c>
      <c r="C40" s="16" t="s">
        <v>59</v>
      </c>
      <c r="D40" s="16" t="s">
        <v>60</v>
      </c>
      <c r="E40" s="17" t="s">
        <v>29</v>
      </c>
      <c r="F40" s="18" t="s">
        <v>99</v>
      </c>
      <c r="G40" s="19">
        <v>141.69999999999999</v>
      </c>
      <c r="H40" s="19">
        <v>392.1</v>
      </c>
      <c r="I40" s="15" t="s">
        <v>102</v>
      </c>
      <c r="J40" s="15"/>
      <c r="K40" s="25">
        <f t="shared" si="3"/>
        <v>730.9941520467836</v>
      </c>
      <c r="L40" s="21">
        <f t="shared" si="9"/>
        <v>372.495</v>
      </c>
      <c r="M40" s="24">
        <v>73313514680</v>
      </c>
      <c r="N40" s="24">
        <v>73313519234</v>
      </c>
      <c r="O40" s="26" t="s">
        <v>133</v>
      </c>
      <c r="P40" s="26" t="s">
        <v>115</v>
      </c>
      <c r="Q40" s="20">
        <v>45708</v>
      </c>
      <c r="R40" s="28" t="str">
        <f t="shared" si="1"/>
        <v/>
      </c>
      <c r="S40" s="25" t="str">
        <f t="shared" si="2"/>
        <v/>
      </c>
    </row>
    <row r="41" spans="2:19" x14ac:dyDescent="0.35">
      <c r="B41" s="15">
        <v>39</v>
      </c>
      <c r="C41" s="16" t="s">
        <v>61</v>
      </c>
      <c r="D41" s="16" t="s">
        <v>62</v>
      </c>
      <c r="E41" s="17" t="s">
        <v>29</v>
      </c>
      <c r="F41" s="18" t="s">
        <v>99</v>
      </c>
      <c r="G41" s="19">
        <v>141.69999999999999</v>
      </c>
      <c r="H41" s="19">
        <v>392.1</v>
      </c>
      <c r="I41" s="15" t="s">
        <v>102</v>
      </c>
      <c r="J41" s="15"/>
      <c r="K41" s="25">
        <f t="shared" si="3"/>
        <v>730.9941520467836</v>
      </c>
      <c r="L41" s="21">
        <f t="shared" si="9"/>
        <v>372.495</v>
      </c>
      <c r="M41" s="24">
        <v>73313514676</v>
      </c>
      <c r="N41" s="24">
        <v>73313514648</v>
      </c>
      <c r="O41" s="26" t="s">
        <v>133</v>
      </c>
      <c r="P41" s="20" t="s">
        <v>113</v>
      </c>
      <c r="Q41" s="20">
        <v>45677</v>
      </c>
      <c r="R41" s="28" t="str">
        <f t="shared" si="1"/>
        <v/>
      </c>
      <c r="S41" s="25" t="str">
        <f t="shared" si="2"/>
        <v/>
      </c>
    </row>
    <row r="42" spans="2:19" x14ac:dyDescent="0.35">
      <c r="B42" s="15">
        <v>40</v>
      </c>
      <c r="C42" s="16" t="s">
        <v>63</v>
      </c>
      <c r="D42" s="16" t="s">
        <v>64</v>
      </c>
      <c r="E42" s="17" t="s">
        <v>29</v>
      </c>
      <c r="F42" s="18" t="s">
        <v>99</v>
      </c>
      <c r="G42" s="19">
        <v>141.69999999999999</v>
      </c>
      <c r="H42" s="19">
        <v>392.1</v>
      </c>
      <c r="I42" s="15" t="s">
        <v>101</v>
      </c>
      <c r="J42" s="20">
        <v>45208</v>
      </c>
      <c r="K42" s="25">
        <f t="shared" si="3"/>
        <v>730.9941520467836</v>
      </c>
      <c r="L42" s="21">
        <f t="shared" ref="L42:L51" si="10">H42</f>
        <v>392.1</v>
      </c>
      <c r="M42" s="24">
        <v>73313514677</v>
      </c>
      <c r="N42" s="24">
        <v>73313514649</v>
      </c>
      <c r="O42" s="26" t="s">
        <v>133</v>
      </c>
      <c r="P42" s="26" t="s">
        <v>115</v>
      </c>
      <c r="Q42" s="20">
        <v>45708</v>
      </c>
      <c r="R42" s="28" t="str">
        <f t="shared" si="1"/>
        <v/>
      </c>
      <c r="S42" s="25" t="str">
        <f t="shared" si="2"/>
        <v/>
      </c>
    </row>
    <row r="43" spans="2:19" x14ac:dyDescent="0.35">
      <c r="B43" s="15">
        <v>41</v>
      </c>
      <c r="C43" s="16" t="s">
        <v>65</v>
      </c>
      <c r="D43" s="16" t="s">
        <v>66</v>
      </c>
      <c r="E43" s="17" t="s">
        <v>29</v>
      </c>
      <c r="F43" s="18" t="s">
        <v>97</v>
      </c>
      <c r="G43" s="19">
        <v>259</v>
      </c>
      <c r="H43" s="19">
        <v>511.28</v>
      </c>
      <c r="I43" s="15" t="s">
        <v>101</v>
      </c>
      <c r="J43" s="20">
        <v>45238</v>
      </c>
      <c r="K43" s="25">
        <f t="shared" si="3"/>
        <v>730.9941520467836</v>
      </c>
      <c r="L43" s="21">
        <f t="shared" si="10"/>
        <v>511.28</v>
      </c>
      <c r="M43" s="24">
        <v>73713341167</v>
      </c>
      <c r="N43" s="24">
        <v>73713341160</v>
      </c>
      <c r="O43" s="26" t="s">
        <v>132</v>
      </c>
      <c r="P43" s="26"/>
      <c r="Q43" s="20"/>
      <c r="R43" s="28">
        <f t="shared" si="1"/>
        <v>12</v>
      </c>
      <c r="S43" s="25">
        <f t="shared" si="2"/>
        <v>6135.36</v>
      </c>
    </row>
    <row r="44" spans="2:19" x14ac:dyDescent="0.35">
      <c r="B44" s="15">
        <v>42</v>
      </c>
      <c r="C44" s="16" t="s">
        <v>67</v>
      </c>
      <c r="D44" s="16" t="s">
        <v>68</v>
      </c>
      <c r="E44" s="17" t="s">
        <v>29</v>
      </c>
      <c r="F44" s="18" t="s">
        <v>99</v>
      </c>
      <c r="G44" s="19">
        <v>141.69999999999999</v>
      </c>
      <c r="H44" s="19">
        <v>392.1</v>
      </c>
      <c r="I44" s="15" t="s">
        <v>101</v>
      </c>
      <c r="J44" s="20">
        <v>45205</v>
      </c>
      <c r="K44" s="25">
        <f t="shared" si="3"/>
        <v>730.9941520467836</v>
      </c>
      <c r="L44" s="21">
        <f t="shared" si="10"/>
        <v>392.1</v>
      </c>
      <c r="M44" s="24">
        <v>73713341168</v>
      </c>
      <c r="N44" s="24">
        <v>73713341162</v>
      </c>
      <c r="O44" s="26" t="s">
        <v>133</v>
      </c>
      <c r="P44" s="26" t="s">
        <v>138</v>
      </c>
      <c r="Q44" s="20">
        <v>45828</v>
      </c>
      <c r="R44" s="28" t="str">
        <f t="shared" si="1"/>
        <v/>
      </c>
      <c r="S44" s="25" t="str">
        <f t="shared" si="2"/>
        <v/>
      </c>
    </row>
    <row r="45" spans="2:19" x14ac:dyDescent="0.35">
      <c r="B45" s="15">
        <v>43</v>
      </c>
      <c r="C45" s="16" t="s">
        <v>69</v>
      </c>
      <c r="D45" s="16" t="s">
        <v>117</v>
      </c>
      <c r="E45" s="17" t="s">
        <v>29</v>
      </c>
      <c r="F45" s="18" t="s">
        <v>99</v>
      </c>
      <c r="G45" s="19">
        <v>141.69999999999999</v>
      </c>
      <c r="H45" s="19">
        <v>392.1</v>
      </c>
      <c r="I45" s="15" t="s">
        <v>101</v>
      </c>
      <c r="J45" s="20">
        <v>45205</v>
      </c>
      <c r="K45" s="25">
        <f t="shared" si="3"/>
        <v>730.9941520467836</v>
      </c>
      <c r="L45" s="21">
        <f t="shared" si="10"/>
        <v>392.1</v>
      </c>
      <c r="M45" s="24">
        <v>73313514678</v>
      </c>
      <c r="N45" s="24">
        <v>73313514650</v>
      </c>
      <c r="O45" s="26" t="s">
        <v>132</v>
      </c>
      <c r="P45" s="26"/>
      <c r="Q45" s="20"/>
      <c r="R45" s="28">
        <f t="shared" si="1"/>
        <v>12</v>
      </c>
      <c r="S45" s="25">
        <f t="shared" si="2"/>
        <v>4705.2000000000007</v>
      </c>
    </row>
    <row r="46" spans="2:19" x14ac:dyDescent="0.35">
      <c r="B46" s="15">
        <v>44</v>
      </c>
      <c r="C46" s="16" t="s">
        <v>70</v>
      </c>
      <c r="D46" s="16" t="s">
        <v>20</v>
      </c>
      <c r="E46" s="17" t="s">
        <v>137</v>
      </c>
      <c r="F46" s="18" t="s">
        <v>97</v>
      </c>
      <c r="G46" s="19">
        <v>259</v>
      </c>
      <c r="H46" s="19">
        <v>511.28</v>
      </c>
      <c r="I46" s="15" t="s">
        <v>101</v>
      </c>
      <c r="J46" s="20">
        <v>45203</v>
      </c>
      <c r="K46" s="25">
        <f t="shared" si="3"/>
        <v>730.9941520467836</v>
      </c>
      <c r="L46" s="21">
        <f t="shared" si="10"/>
        <v>511.28</v>
      </c>
      <c r="M46" s="24">
        <v>73413514265</v>
      </c>
      <c r="N46" s="24">
        <v>73413514248</v>
      </c>
      <c r="O46" s="26" t="s">
        <v>133</v>
      </c>
      <c r="P46" s="20" t="s">
        <v>113</v>
      </c>
      <c r="Q46" s="20">
        <v>45677</v>
      </c>
      <c r="R46" s="28" t="str">
        <f t="shared" si="1"/>
        <v/>
      </c>
      <c r="S46" s="25" t="str">
        <f t="shared" si="2"/>
        <v/>
      </c>
    </row>
    <row r="47" spans="2:19" x14ac:dyDescent="0.35">
      <c r="B47" s="15">
        <v>45</v>
      </c>
      <c r="C47" s="16" t="s">
        <v>71</v>
      </c>
      <c r="D47" s="16" t="s">
        <v>72</v>
      </c>
      <c r="E47" s="17" t="s">
        <v>137</v>
      </c>
      <c r="F47" s="18" t="s">
        <v>99</v>
      </c>
      <c r="G47" s="19">
        <v>141.69999999999999</v>
      </c>
      <c r="H47" s="19">
        <v>392.1</v>
      </c>
      <c r="I47" s="15" t="s">
        <v>101</v>
      </c>
      <c r="J47" s="20">
        <v>45203</v>
      </c>
      <c r="K47" s="25">
        <f t="shared" si="3"/>
        <v>730.9941520467836</v>
      </c>
      <c r="L47" s="21">
        <f t="shared" si="10"/>
        <v>392.1</v>
      </c>
      <c r="M47" s="24">
        <v>73413514266</v>
      </c>
      <c r="N47" s="24">
        <v>73413514249</v>
      </c>
      <c r="O47" s="26" t="s">
        <v>132</v>
      </c>
      <c r="P47" s="26"/>
      <c r="Q47" s="20"/>
      <c r="R47" s="28">
        <f t="shared" si="1"/>
        <v>12</v>
      </c>
      <c r="S47" s="25">
        <f t="shared" si="2"/>
        <v>4705.2000000000007</v>
      </c>
    </row>
    <row r="48" spans="2:19" x14ac:dyDescent="0.35">
      <c r="B48" s="15">
        <v>46</v>
      </c>
      <c r="C48" s="16" t="s">
        <v>73</v>
      </c>
      <c r="D48" s="16" t="s">
        <v>121</v>
      </c>
      <c r="E48" s="17" t="s">
        <v>137</v>
      </c>
      <c r="F48" s="18" t="s">
        <v>99</v>
      </c>
      <c r="G48" s="19">
        <v>141.69999999999999</v>
      </c>
      <c r="H48" s="19">
        <v>392.1</v>
      </c>
      <c r="I48" s="15" t="s">
        <v>101</v>
      </c>
      <c r="J48" s="20">
        <v>45219</v>
      </c>
      <c r="K48" s="25">
        <f t="shared" si="3"/>
        <v>730.9941520467836</v>
      </c>
      <c r="L48" s="21">
        <f t="shared" si="10"/>
        <v>392.1</v>
      </c>
      <c r="M48" s="24">
        <v>73413514267</v>
      </c>
      <c r="N48" s="24">
        <v>73413514250</v>
      </c>
      <c r="O48" s="26" t="s">
        <v>132</v>
      </c>
      <c r="P48" s="26"/>
      <c r="Q48" s="20"/>
      <c r="R48" s="28">
        <f t="shared" si="1"/>
        <v>12</v>
      </c>
      <c r="S48" s="25">
        <f t="shared" si="2"/>
        <v>4705.2000000000007</v>
      </c>
    </row>
    <row r="49" spans="2:19" x14ac:dyDescent="0.35">
      <c r="B49" s="15">
        <v>47</v>
      </c>
      <c r="C49" s="16" t="s">
        <v>74</v>
      </c>
      <c r="D49" s="16" t="s">
        <v>75</v>
      </c>
      <c r="E49" s="17" t="s">
        <v>137</v>
      </c>
      <c r="F49" s="18" t="s">
        <v>99</v>
      </c>
      <c r="G49" s="19">
        <v>141.69999999999999</v>
      </c>
      <c r="H49" s="19">
        <v>392.1</v>
      </c>
      <c r="I49" s="15" t="s">
        <v>101</v>
      </c>
      <c r="J49" s="20">
        <v>45219</v>
      </c>
      <c r="K49" s="25">
        <f t="shared" si="3"/>
        <v>730.9941520467836</v>
      </c>
      <c r="L49" s="21">
        <f t="shared" si="10"/>
        <v>392.1</v>
      </c>
      <c r="M49" s="24">
        <v>73413514268</v>
      </c>
      <c r="N49" s="24">
        <v>73413514251</v>
      </c>
      <c r="O49" s="26" t="s">
        <v>133</v>
      </c>
      <c r="P49" s="20" t="s">
        <v>113</v>
      </c>
      <c r="Q49" s="20">
        <v>45677</v>
      </c>
      <c r="R49" s="28" t="str">
        <f t="shared" si="1"/>
        <v/>
      </c>
      <c r="S49" s="25" t="str">
        <f t="shared" si="2"/>
        <v/>
      </c>
    </row>
    <row r="50" spans="2:19" x14ac:dyDescent="0.35">
      <c r="B50" s="15">
        <v>48</v>
      </c>
      <c r="C50" s="16" t="s">
        <v>76</v>
      </c>
      <c r="D50" s="16" t="s">
        <v>77</v>
      </c>
      <c r="E50" s="17" t="s">
        <v>137</v>
      </c>
      <c r="F50" s="18" t="s">
        <v>99</v>
      </c>
      <c r="G50" s="19">
        <v>141.69999999999999</v>
      </c>
      <c r="H50" s="19">
        <v>392.1</v>
      </c>
      <c r="I50" s="15" t="s">
        <v>101</v>
      </c>
      <c r="J50" s="20">
        <v>45238</v>
      </c>
      <c r="K50" s="25">
        <f t="shared" si="3"/>
        <v>730.9941520467836</v>
      </c>
      <c r="L50" s="21">
        <f t="shared" si="10"/>
        <v>392.1</v>
      </c>
      <c r="M50" s="24">
        <v>73413513638</v>
      </c>
      <c r="N50" s="24">
        <v>73413514252</v>
      </c>
      <c r="O50" s="26" t="s">
        <v>133</v>
      </c>
      <c r="P50" s="20" t="s">
        <v>113</v>
      </c>
      <c r="Q50" s="20">
        <v>45677</v>
      </c>
      <c r="R50" s="28" t="str">
        <f t="shared" si="1"/>
        <v/>
      </c>
      <c r="S50" s="25" t="str">
        <f t="shared" si="2"/>
        <v/>
      </c>
    </row>
    <row r="51" spans="2:19" x14ac:dyDescent="0.35">
      <c r="B51" s="15">
        <v>49</v>
      </c>
      <c r="C51" s="16" t="s">
        <v>78</v>
      </c>
      <c r="D51" s="16" t="s">
        <v>79</v>
      </c>
      <c r="E51" s="17" t="s">
        <v>137</v>
      </c>
      <c r="F51" s="18" t="s">
        <v>99</v>
      </c>
      <c r="G51" s="19">
        <v>141.69999999999999</v>
      </c>
      <c r="H51" s="19">
        <v>392.1</v>
      </c>
      <c r="I51" s="15" t="s">
        <v>101</v>
      </c>
      <c r="J51" s="20">
        <v>45239</v>
      </c>
      <c r="K51" s="25">
        <f t="shared" si="3"/>
        <v>730.9941520467836</v>
      </c>
      <c r="L51" s="21">
        <f t="shared" si="10"/>
        <v>392.1</v>
      </c>
      <c r="M51" s="24">
        <v>73413513639</v>
      </c>
      <c r="N51" s="24">
        <v>73413514253</v>
      </c>
      <c r="O51" s="26" t="s">
        <v>133</v>
      </c>
      <c r="P51" s="20" t="s">
        <v>113</v>
      </c>
      <c r="Q51" s="20">
        <v>45677</v>
      </c>
      <c r="R51" s="28" t="str">
        <f t="shared" si="1"/>
        <v/>
      </c>
      <c r="S51" s="25" t="str">
        <f t="shared" si="2"/>
        <v/>
      </c>
    </row>
    <row r="52" spans="2:19" x14ac:dyDescent="0.35">
      <c r="B52" s="15">
        <v>50</v>
      </c>
      <c r="C52" s="16" t="s">
        <v>80</v>
      </c>
      <c r="D52" s="16" t="s">
        <v>122</v>
      </c>
      <c r="E52" s="17" t="s">
        <v>137</v>
      </c>
      <c r="F52" s="18" t="s">
        <v>99</v>
      </c>
      <c r="G52" s="19">
        <v>141.69999999999999</v>
      </c>
      <c r="H52" s="19">
        <v>392.1</v>
      </c>
      <c r="I52" s="15" t="s">
        <v>102</v>
      </c>
      <c r="J52" s="15" t="s">
        <v>108</v>
      </c>
      <c r="K52" s="25">
        <f t="shared" si="3"/>
        <v>730.9941520467836</v>
      </c>
      <c r="L52" s="21">
        <f>H52*0.95</f>
        <v>372.495</v>
      </c>
      <c r="M52" s="24">
        <v>73413513640</v>
      </c>
      <c r="N52" s="24">
        <v>73413514255</v>
      </c>
      <c r="O52" s="26" t="s">
        <v>133</v>
      </c>
      <c r="P52" s="20" t="s">
        <v>113</v>
      </c>
      <c r="Q52" s="20">
        <v>45677</v>
      </c>
      <c r="R52" s="28" t="str">
        <f t="shared" si="1"/>
        <v/>
      </c>
      <c r="S52" s="25" t="str">
        <f t="shared" si="2"/>
        <v/>
      </c>
    </row>
    <row r="53" spans="2:19" x14ac:dyDescent="0.35">
      <c r="B53" s="15">
        <v>51</v>
      </c>
      <c r="C53" s="16" t="s">
        <v>81</v>
      </c>
      <c r="D53" s="16" t="s">
        <v>82</v>
      </c>
      <c r="E53" s="17" t="s">
        <v>21</v>
      </c>
      <c r="F53" s="18" t="s">
        <v>97</v>
      </c>
      <c r="G53" s="19">
        <v>259</v>
      </c>
      <c r="H53" s="19">
        <v>511.28</v>
      </c>
      <c r="I53" s="15" t="s">
        <v>101</v>
      </c>
      <c r="J53" s="20">
        <v>45233</v>
      </c>
      <c r="K53" s="25">
        <f t="shared" si="3"/>
        <v>730.9941520467836</v>
      </c>
      <c r="L53" s="21">
        <f t="shared" ref="L53:L58" si="11">H53</f>
        <v>511.28</v>
      </c>
      <c r="M53" s="24">
        <v>73513511383</v>
      </c>
      <c r="N53" s="24">
        <v>73513511379</v>
      </c>
      <c r="O53" s="26" t="s">
        <v>133</v>
      </c>
      <c r="P53" s="26" t="s">
        <v>131</v>
      </c>
      <c r="Q53" s="20">
        <v>45767</v>
      </c>
      <c r="R53" s="28" t="str">
        <f t="shared" si="1"/>
        <v/>
      </c>
      <c r="S53" s="25" t="str">
        <f t="shared" si="2"/>
        <v/>
      </c>
    </row>
    <row r="54" spans="2:19" x14ac:dyDescent="0.35">
      <c r="B54" s="15">
        <v>52</v>
      </c>
      <c r="C54" s="16" t="s">
        <v>83</v>
      </c>
      <c r="D54" s="16" t="s">
        <v>129</v>
      </c>
      <c r="E54" s="17" t="s">
        <v>21</v>
      </c>
      <c r="F54" s="18" t="s">
        <v>99</v>
      </c>
      <c r="G54" s="19">
        <v>141.69999999999999</v>
      </c>
      <c r="H54" s="19">
        <v>392.1</v>
      </c>
      <c r="I54" s="15" t="s">
        <v>101</v>
      </c>
      <c r="J54" s="20">
        <v>45223</v>
      </c>
      <c r="K54" s="25">
        <f t="shared" si="3"/>
        <v>730.9941520467836</v>
      </c>
      <c r="L54" s="21">
        <f t="shared" si="11"/>
        <v>392.1</v>
      </c>
      <c r="M54" s="24">
        <v>73413513641</v>
      </c>
      <c r="N54" s="24">
        <v>73413514256</v>
      </c>
      <c r="O54" s="26" t="s">
        <v>133</v>
      </c>
      <c r="P54" s="26" t="s">
        <v>138</v>
      </c>
      <c r="Q54" s="20">
        <v>45828</v>
      </c>
      <c r="R54" s="28" t="str">
        <f t="shared" si="1"/>
        <v/>
      </c>
      <c r="S54" s="25" t="str">
        <f t="shared" si="2"/>
        <v/>
      </c>
    </row>
    <row r="55" spans="2:19" x14ac:dyDescent="0.35">
      <c r="B55" s="15">
        <v>53</v>
      </c>
      <c r="C55" s="16" t="s">
        <v>125</v>
      </c>
      <c r="D55" s="16" t="s">
        <v>84</v>
      </c>
      <c r="E55" s="17" t="s">
        <v>21</v>
      </c>
      <c r="F55" s="18" t="s">
        <v>99</v>
      </c>
      <c r="G55" s="19">
        <v>141.69999999999999</v>
      </c>
      <c r="H55" s="19">
        <v>392.1</v>
      </c>
      <c r="I55" s="15" t="s">
        <v>101</v>
      </c>
      <c r="J55" s="20">
        <v>45223</v>
      </c>
      <c r="K55" s="25">
        <f t="shared" si="3"/>
        <v>730.9941520467836</v>
      </c>
      <c r="L55" s="21">
        <f t="shared" si="11"/>
        <v>392.1</v>
      </c>
      <c r="M55" s="24">
        <v>73513511385</v>
      </c>
      <c r="N55" s="24">
        <v>73513511380</v>
      </c>
      <c r="O55" s="26" t="s">
        <v>133</v>
      </c>
      <c r="P55" s="20" t="s">
        <v>113</v>
      </c>
      <c r="Q55" s="20">
        <v>45677</v>
      </c>
      <c r="R55" s="28" t="str">
        <f t="shared" si="1"/>
        <v/>
      </c>
      <c r="S55" s="25" t="str">
        <f t="shared" si="2"/>
        <v/>
      </c>
    </row>
    <row r="56" spans="2:19" x14ac:dyDescent="0.35">
      <c r="B56" s="15">
        <v>54</v>
      </c>
      <c r="C56" s="16" t="s">
        <v>85</v>
      </c>
      <c r="D56" s="16" t="s">
        <v>86</v>
      </c>
      <c r="E56" s="17" t="s">
        <v>21</v>
      </c>
      <c r="F56" s="18" t="s">
        <v>97</v>
      </c>
      <c r="G56" s="19">
        <v>259</v>
      </c>
      <c r="H56" s="19">
        <v>511.28</v>
      </c>
      <c r="I56" s="15" t="s">
        <v>101</v>
      </c>
      <c r="J56" s="20">
        <v>45237</v>
      </c>
      <c r="K56" s="25">
        <f t="shared" si="3"/>
        <v>730.9941520467836</v>
      </c>
      <c r="L56" s="21">
        <f t="shared" si="11"/>
        <v>511.28</v>
      </c>
      <c r="M56" s="24">
        <v>73613511579</v>
      </c>
      <c r="N56" s="24">
        <v>73613511574</v>
      </c>
      <c r="O56" s="26" t="s">
        <v>133</v>
      </c>
      <c r="P56" s="26" t="s">
        <v>115</v>
      </c>
      <c r="Q56" s="20">
        <v>45708</v>
      </c>
      <c r="R56" s="28" t="str">
        <f t="shared" si="1"/>
        <v/>
      </c>
      <c r="S56" s="25" t="str">
        <f t="shared" si="2"/>
        <v/>
      </c>
    </row>
    <row r="57" spans="2:19" x14ac:dyDescent="0.35">
      <c r="B57" s="15">
        <v>55</v>
      </c>
      <c r="C57" s="16" t="s">
        <v>87</v>
      </c>
      <c r="D57" s="16" t="s">
        <v>88</v>
      </c>
      <c r="E57" s="17" t="s">
        <v>137</v>
      </c>
      <c r="F57" s="18" t="s">
        <v>99</v>
      </c>
      <c r="G57" s="19">
        <v>141.69999999999999</v>
      </c>
      <c r="H57" s="19">
        <v>392.1</v>
      </c>
      <c r="I57" s="15" t="s">
        <v>101</v>
      </c>
      <c r="J57" s="20">
        <v>45224</v>
      </c>
      <c r="K57" s="25">
        <f t="shared" si="3"/>
        <v>730.9941520467836</v>
      </c>
      <c r="L57" s="21">
        <f t="shared" si="11"/>
        <v>392.1</v>
      </c>
      <c r="M57" s="24">
        <v>73613511581</v>
      </c>
      <c r="N57" s="24">
        <v>73613511575</v>
      </c>
      <c r="O57" s="26" t="s">
        <v>133</v>
      </c>
      <c r="P57" s="20" t="s">
        <v>113</v>
      </c>
      <c r="Q57" s="20">
        <v>45677</v>
      </c>
      <c r="R57" s="28" t="str">
        <f t="shared" si="1"/>
        <v/>
      </c>
      <c r="S57" s="25" t="str">
        <f t="shared" si="2"/>
        <v/>
      </c>
    </row>
    <row r="58" spans="2:19" x14ac:dyDescent="0.35">
      <c r="B58" s="15">
        <v>56</v>
      </c>
      <c r="C58" s="16" t="s">
        <v>89</v>
      </c>
      <c r="D58" s="16" t="s">
        <v>86</v>
      </c>
      <c r="E58" s="17" t="s">
        <v>21</v>
      </c>
      <c r="F58" s="18" t="s">
        <v>99</v>
      </c>
      <c r="G58" s="19">
        <v>141.69999999999999</v>
      </c>
      <c r="H58" s="19">
        <v>392.1</v>
      </c>
      <c r="I58" s="15" t="s">
        <v>101</v>
      </c>
      <c r="J58" s="20">
        <v>45225</v>
      </c>
      <c r="K58" s="25">
        <f t="shared" si="3"/>
        <v>730.9941520467836</v>
      </c>
      <c r="L58" s="21">
        <f t="shared" si="11"/>
        <v>392.1</v>
      </c>
      <c r="M58" s="24">
        <v>73613511582</v>
      </c>
      <c r="N58" s="24">
        <v>73613511576</v>
      </c>
      <c r="O58" s="26" t="s">
        <v>133</v>
      </c>
      <c r="P58" s="26" t="s">
        <v>115</v>
      </c>
      <c r="Q58" s="20">
        <v>45708</v>
      </c>
      <c r="R58" s="28" t="str">
        <f t="shared" si="1"/>
        <v/>
      </c>
      <c r="S58" s="25" t="str">
        <f t="shared" si="2"/>
        <v/>
      </c>
    </row>
    <row r="59" spans="2:19" x14ac:dyDescent="0.35">
      <c r="B59" s="15">
        <v>57</v>
      </c>
      <c r="C59" s="16" t="s">
        <v>90</v>
      </c>
      <c r="D59" s="16" t="s">
        <v>91</v>
      </c>
      <c r="E59" s="17" t="s">
        <v>21</v>
      </c>
      <c r="F59" s="18" t="s">
        <v>99</v>
      </c>
      <c r="G59" s="19">
        <v>141.69999999999999</v>
      </c>
      <c r="H59" s="19">
        <v>392.1</v>
      </c>
      <c r="I59" s="15" t="s">
        <v>101</v>
      </c>
      <c r="J59" s="20">
        <v>45236</v>
      </c>
      <c r="K59" s="25">
        <f t="shared" si="3"/>
        <v>730.9941520467836</v>
      </c>
      <c r="L59" s="21">
        <f t="shared" ref="L59" si="12">H59</f>
        <v>392.1</v>
      </c>
      <c r="M59" s="24">
        <v>73613511583</v>
      </c>
      <c r="N59" s="24">
        <v>73613511577</v>
      </c>
      <c r="O59" s="26" t="s">
        <v>132</v>
      </c>
      <c r="P59" s="26"/>
      <c r="Q59" s="20"/>
      <c r="R59" s="28">
        <f t="shared" si="1"/>
        <v>12</v>
      </c>
      <c r="S59" s="25">
        <f t="shared" si="2"/>
        <v>4705.2000000000007</v>
      </c>
    </row>
    <row r="60" spans="2:19" x14ac:dyDescent="0.35">
      <c r="G60" s="8"/>
      <c r="H60" s="8"/>
      <c r="I60" s="6"/>
      <c r="K60" s="14"/>
      <c r="L60" s="14"/>
      <c r="S60" s="32">
        <f>SUM(S3:S59)</f>
        <v>110158.25999999998</v>
      </c>
    </row>
    <row r="61" spans="2:19" x14ac:dyDescent="0.35">
      <c r="G61" s="9"/>
      <c r="H61" s="9"/>
      <c r="I61" s="6"/>
      <c r="J61" s="9"/>
      <c r="K61" s="9"/>
      <c r="R61" s="31" t="s">
        <v>142</v>
      </c>
      <c r="S61" s="33">
        <f>S60*1.22</f>
        <v>134393.07719999997</v>
      </c>
    </row>
    <row r="62" spans="2:19" x14ac:dyDescent="0.35">
      <c r="G62" s="10"/>
      <c r="H62" s="10"/>
      <c r="I62" s="6"/>
      <c r="J62" s="12"/>
      <c r="K62" s="12"/>
      <c r="L62" s="3"/>
    </row>
    <row r="63" spans="2:19" x14ac:dyDescent="0.35">
      <c r="G63" s="10"/>
      <c r="H63" s="11"/>
      <c r="I63" s="6"/>
      <c r="L63" s="3"/>
    </row>
    <row r="64" spans="2:19" x14ac:dyDescent="0.35">
      <c r="G64" s="5"/>
      <c r="H64" s="5"/>
      <c r="I64" s="6"/>
      <c r="L64" s="3"/>
    </row>
    <row r="65" spans="7:12" x14ac:dyDescent="0.35">
      <c r="G65" s="5"/>
      <c r="H65" s="7"/>
      <c r="I65" s="6"/>
      <c r="L65" s="3"/>
    </row>
    <row r="66" spans="7:12" x14ac:dyDescent="0.35">
      <c r="H66" s="3"/>
    </row>
  </sheetData>
  <autoFilter ref="B2:S59"/>
  <pageMargins left="0.7" right="0.7" top="0.75" bottom="0.75" header="0.3" footer="0.3"/>
  <pageSetup paperSize="9" orientation="portrait" r:id="rId1"/>
  <headerFooter>
    <oddFooter>&amp;C_x000D_&amp;1#&amp;"TIM Sans"&amp;8&amp;K4472C4 Gruppo TIM - Uso Interno - Tutti i diritti riservati.</oddFooter>
  </headerFooter>
</worksheet>
</file>

<file path=docMetadata/LabelInfo.xml><?xml version="1.0" encoding="utf-8"?>
<clbl:labelList xmlns:clbl="http://schemas.microsoft.com/office/2020/mipLabelMetadata">
  <clbl:label id="{d6986fb0-3baa-42d2-89d5-89f9b25e6ac9}" enabled="1" method="Standard" siteId="{6815f468-021c-48f2-a6b2-d65c8e979d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Relazione DEC+DO SAL 04 CONN FSE NEW - Elenco Linee</dc:title>
  <dc:subject>21 gennaio 2024 - 20 luglio 2025</dc:subject>
  <dc:creator>Mirco Sturari - Massimo Vagnoni</dc:creator>
  <cp:lastModifiedBy>Mirco Sturari</cp:lastModifiedBy>
  <dcterms:created xsi:type="dcterms:W3CDTF">2024-03-07T17:28:21Z</dcterms:created>
  <dcterms:modified xsi:type="dcterms:W3CDTF">2025-06-06T11:56:05Z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986fb0-3baa-42d2-89d5-89f9b25e6ac9_Enabled">
    <vt:lpwstr>true</vt:lpwstr>
  </property>
  <property fmtid="{D5CDD505-2E9C-101B-9397-08002B2CF9AE}" pid="3" name="MSIP_Label_d6986fb0-3baa-42d2-89d5-89f9b25e6ac9_SetDate">
    <vt:lpwstr>2024-03-07T17:44:16Z</vt:lpwstr>
  </property>
  <property fmtid="{D5CDD505-2E9C-101B-9397-08002B2CF9AE}" pid="4" name="MSIP_Label_d6986fb0-3baa-42d2-89d5-89f9b25e6ac9_Method">
    <vt:lpwstr>Standard</vt:lpwstr>
  </property>
  <property fmtid="{D5CDD505-2E9C-101B-9397-08002B2CF9AE}" pid="5" name="MSIP_Label_d6986fb0-3baa-42d2-89d5-89f9b25e6ac9_Name">
    <vt:lpwstr>Uso Interno</vt:lpwstr>
  </property>
  <property fmtid="{D5CDD505-2E9C-101B-9397-08002B2CF9AE}" pid="6" name="MSIP_Label_d6986fb0-3baa-42d2-89d5-89f9b25e6ac9_SiteId">
    <vt:lpwstr>6815f468-021c-48f2-a6b2-d65c8e979dfb</vt:lpwstr>
  </property>
  <property fmtid="{D5CDD505-2E9C-101B-9397-08002B2CF9AE}" pid="7" name="MSIP_Label_d6986fb0-3baa-42d2-89d5-89f9b25e6ac9_ActionId">
    <vt:lpwstr>b6dd01ef-0a65-4a1d-9732-c873be203843</vt:lpwstr>
  </property>
  <property fmtid="{D5CDD505-2E9C-101B-9397-08002B2CF9AE}" pid="8" name="MSIP_Label_d6986fb0-3baa-42d2-89d5-89f9b25e6ac9_ContentBits">
    <vt:lpwstr>2</vt:lpwstr>
  </property>
</Properties>
</file>